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54" i="8"/>
  <c r="H47"/>
  <c r="G25"/>
  <c r="G34"/>
  <c r="F34"/>
  <c r="E34"/>
  <c r="H33"/>
  <c r="H32"/>
  <c r="H31"/>
  <c r="H30"/>
  <c r="H28"/>
  <c r="G28"/>
  <c r="F28"/>
  <c r="E28"/>
  <c r="F21"/>
  <c r="E21"/>
  <c r="D9"/>
  <c r="D10"/>
  <c r="F27"/>
  <c r="E27"/>
  <c r="G27"/>
  <c r="H27"/>
  <c r="F38"/>
  <c r="F37"/>
  <c r="E38"/>
  <c r="E37"/>
  <c r="H37"/>
  <c r="E41"/>
  <c r="G41"/>
  <c r="G39"/>
  <c r="H39"/>
  <c r="H46"/>
  <c r="E42"/>
  <c r="F42"/>
  <c r="G38"/>
  <c r="G36"/>
  <c r="G42"/>
  <c r="F41"/>
  <c r="H41"/>
  <c r="F40"/>
  <c r="E40"/>
  <c r="H40"/>
  <c r="H38"/>
  <c r="F8"/>
  <c r="E8"/>
  <c r="H8"/>
  <c r="F26"/>
  <c r="E26"/>
  <c r="H26"/>
  <c r="D3"/>
  <c r="D44"/>
  <c r="G8"/>
  <c r="G43"/>
  <c r="E43"/>
  <c r="F43"/>
  <c r="H44"/>
  <c r="H45"/>
  <c r="H36"/>
  <c r="C37"/>
  <c r="G21"/>
  <c r="G18"/>
  <c r="G15"/>
  <c r="G12"/>
  <c r="C27"/>
  <c r="C26"/>
  <c r="C23"/>
  <c r="C22"/>
  <c r="C17"/>
  <c r="C16"/>
  <c r="H25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F10"/>
  <c r="E10"/>
  <c r="H10"/>
  <c r="F9"/>
  <c r="E9"/>
  <c r="H9"/>
  <c r="G23"/>
  <c r="G22"/>
  <c r="G20"/>
  <c r="G19"/>
  <c r="G17"/>
  <c r="G16"/>
  <c r="G14"/>
  <c r="G13"/>
  <c r="G10"/>
  <c r="G9"/>
  <c r="C20"/>
  <c r="C19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C44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аптека- нет договора
Галушко- платит
Баня- не в доме а в подпорной стене-не считаем.</t>
        </r>
      </text>
    </comment>
  </commentList>
</comments>
</file>

<file path=xl/comments2.xml><?xml version="1.0" encoding="utf-8"?>
<comments xmlns="http://schemas.openxmlformats.org/spreadsheetml/2006/main">
  <authors>
    <author>Finans</author>
  </authors>
  <commentList>
    <comment ref="C36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Галушко</t>
        </r>
      </text>
    </comment>
    <comment ref="D36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внесены изменения в связи с неверным расчетом стояло 42,7</t>
        </r>
      </text>
    </comment>
    <comment ref="C39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400 руб. в месяц</t>
        </r>
      </text>
    </comment>
  </commentList>
</comments>
</file>

<file path=xl/sharedStrings.xml><?xml version="1.0" encoding="utf-8"?>
<sst xmlns="http://schemas.openxmlformats.org/spreadsheetml/2006/main" count="183" uniqueCount="159">
  <si>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</si>
  <si>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</si>
  <si>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</si>
  <si>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</si>
  <si>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</si>
  <si>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</si>
  <si>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</si>
  <si>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</si>
  <si>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</si>
  <si>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</si>
  <si>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</si>
  <si>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</si>
  <si>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</si>
  <si>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</si>
  <si>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</si>
  <si>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</si>
  <si>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</si>
  <si>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</si>
  <si>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</si>
  <si>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</si>
  <si>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</si>
  <si>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</si>
  <si>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</si>
  <si>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</si>
  <si>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</si>
  <si>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</si>
  <si>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</si>
  <si>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</si>
  <si>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</si>
  <si>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</si>
  <si>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</si>
  <si>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</si>
  <si>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</si>
  <si>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</si>
  <si>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</si>
  <si>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</si>
  <si>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</si>
  <si>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</si>
  <si>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</si>
  <si>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</si>
  <si>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</si>
  <si>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</si>
  <si>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</si>
  <si>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</si>
  <si>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</si>
  <si>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</si>
  <si>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</si>
  <si>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</si>
  <si>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</si>
  <si>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</si>
  <si>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</si>
  <si>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</si>
  <si>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</si>
  <si>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</si>
  <si>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</si>
  <si>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</si>
  <si>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</si>
  <si>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</si>
  <si>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</si>
  <si>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</si>
  <si>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</si>
  <si>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</si>
  <si>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</si>
  <si>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</si>
  <si>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</si>
  <si>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</si>
  <si>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</si>
  <si>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</si>
  <si>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</si>
  <si>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</si>
  <si>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</si>
  <si>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</si>
  <si>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</si>
  <si>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</si>
  <si>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</si>
  <si>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</si>
  <si>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</si>
  <si>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</si>
  <si>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</si>
  <si>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</si>
  <si>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</si>
  <si>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</si>
  <si>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</si>
  <si>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</si>
  <si>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</si>
  <si>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</si>
  <si>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</si>
  <si>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</si>
  <si>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</si>
  <si>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</si>
  <si>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ООО "Эра"</t>
  </si>
  <si>
    <t>2-265-897</t>
  </si>
  <si>
    <t>Светланская, 127/а</t>
  </si>
  <si>
    <t>01.06.2008г.</t>
  </si>
  <si>
    <t>ул. Светланская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</si>
  <si>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</si>
  <si>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</si>
  <si>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</si>
  <si>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</si>
  <si>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</si>
  <si>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</si>
  <si>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</si>
  <si>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</si>
  <si>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</si>
  <si>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</si>
  <si>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</si>
  <si>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</si>
  <si>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</si>
  <si>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</si>
  <si>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</si>
  <si>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</si>
  <si>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</si>
  <si>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</si>
  <si>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 xml:space="preserve">                                            №  127/а</t>
  </si>
  <si>
    <t>Часть 4</t>
  </si>
  <si>
    <t>Ленинского района-1"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</si>
  <si>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</si>
  <si>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</si>
  <si>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</si>
  <si>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</si>
  <si>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</si>
  <si>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</si>
  <si>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</si>
  <si>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</si>
  <si>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</si>
  <si>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</si>
  <si>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</si>
  <si>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исполни-ль</t>
  </si>
  <si>
    <t>Вертикаль</t>
  </si>
  <si>
    <t>ООО " Восток Мегаполис"</t>
  </si>
  <si>
    <t>593,30 м2</t>
  </si>
  <si>
    <t>Аварийная замена розлива</t>
  </si>
  <si>
    <t>16 п.м.</t>
  </si>
  <si>
    <t>400 р.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</si>
  <si>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</si>
  <si>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</si>
  <si>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</si>
  <si>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</si>
  <si>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</si>
  <si>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</si>
  <si>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</si>
  <si>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</si>
  <si>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</si>
  <si>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</si>
  <si>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</si>
  <si>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</si>
  <si>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</si>
  <si>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3 642,50 м2</t>
  </si>
  <si>
    <t>Аварийный ремонт балкона кв.72</t>
  </si>
  <si>
    <t>октябрь</t>
  </si>
  <si>
    <t>1 компл.</t>
  </si>
  <si>
    <t>Эра</t>
  </si>
  <si>
    <t>ноябрь</t>
  </si>
  <si>
    <t>Аварийный ремонт мягкой кровли кв.17</t>
  </si>
  <si>
    <t>сентябрь</t>
  </si>
  <si>
    <t>10 м.кв.</t>
  </si>
  <si>
    <t>Управляющая компания предлагает: ремонт системы электроснабжения. Выполнение предложенных, или иных необходимых работ возможно за счет дополнительного сбора средств на основании принятого решения на общем собрании собственников.</t>
  </si>
  <si>
    <t>5. Телекоммуникации на общедомовом имуществе: Ростелеком</t>
  </si>
  <si>
    <t xml:space="preserve">ИСХ        47  /  03               от   "  19   "    марта     2018г.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</si>
</sst>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0" fillId="0" borderId="0" xfId="0" applyNumberFormat="1"/>
    <xf numFmtId="0" fontId="4" fillId="0" borderId="0" xfId="0" applyFont="1" applyBorder="1"/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10" fillId="0" borderId="6" xfId="1" applyFont="1" applyFill="1" applyBorder="1" applyAlignment="1">
      <alignment horizontal="left"/>
    </xf>
    <xf numFmtId="164" fontId="9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9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9" fillId="0" borderId="6" xfId="0" applyFont="1" applyBorder="1" applyAlignment="1"/>
    <xf numFmtId="0" fontId="3" fillId="0" borderId="6" xfId="0" applyFont="1" applyBorder="1" applyAlignment="1">
      <alignment horizontal="left"/>
    </xf>
    <xf numFmtId="0" fontId="9" fillId="0" borderId="2" xfId="0" applyFont="1" applyBorder="1" applyAlignment="1"/>
    <xf numFmtId="0" fontId="9" fillId="0" borderId="5" xfId="0" applyFont="1" applyBorder="1" applyAlignme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4" fillId="2" borderId="0" xfId="0" applyNumberFormat="1" applyFont="1" applyFill="1"/>
    <xf numFmtId="0" fontId="9" fillId="2" borderId="1" xfId="0" applyFont="1" applyFill="1" applyBorder="1"/>
    <xf numFmtId="0" fontId="9" fillId="2" borderId="0" xfId="0" applyFont="1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164" fontId="0" fillId="2" borderId="0" xfId="0" applyNumberFormat="1" applyFill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/>
    <xf numFmtId="0" fontId="6" fillId="0" borderId="2" xfId="0" applyFont="1" applyBorder="1" applyAlignment="1">
      <alignment horizontal="center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3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12" sqref="E12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134</v>
      </c>
      <c r="C1" s="1"/>
    </row>
    <row r="2" spans="1:4" ht="15" customHeight="1">
      <c r="A2" s="2" t="s">
        <v>45</v>
      </c>
      <c r="C2" s="4"/>
    </row>
    <row r="3" spans="1:4" ht="15.75">
      <c r="B3" s="24" t="s">
        <v>113</v>
      </c>
      <c r="C3" s="24" t="s">
        <v>94</v>
      </c>
    </row>
    <row r="4" spans="1:4" ht="14.25" customHeight="1">
      <c r="A4" s="22" t="s">
        <v>158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88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89</v>
      </c>
      <c r="D8" s="10"/>
    </row>
    <row r="9" spans="1:4" s="3" customFormat="1" ht="12" customHeight="1">
      <c r="A9" s="13" t="s">
        <v>1</v>
      </c>
      <c r="B9" s="14" t="s">
        <v>10</v>
      </c>
      <c r="C9" s="140" t="s">
        <v>11</v>
      </c>
      <c r="D9" s="141"/>
    </row>
    <row r="10" spans="1:4" s="3" customFormat="1" ht="24" customHeight="1">
      <c r="A10" s="13" t="s">
        <v>2</v>
      </c>
      <c r="B10" s="15" t="s">
        <v>12</v>
      </c>
      <c r="C10" s="142" t="s">
        <v>95</v>
      </c>
      <c r="D10" s="143"/>
    </row>
    <row r="11" spans="1:4" s="3" customFormat="1" ht="15" customHeight="1">
      <c r="A11" s="13" t="s">
        <v>3</v>
      </c>
      <c r="B11" s="14" t="s">
        <v>13</v>
      </c>
      <c r="C11" s="140" t="s">
        <v>14</v>
      </c>
      <c r="D11" s="141"/>
    </row>
    <row r="12" spans="1:4" s="3" customFormat="1" ht="20.25" customHeight="1">
      <c r="A12" s="146">
        <v>5</v>
      </c>
      <c r="B12" s="146" t="s">
        <v>96</v>
      </c>
      <c r="C12" s="62" t="s">
        <v>97</v>
      </c>
      <c r="D12" s="63" t="s">
        <v>98</v>
      </c>
    </row>
    <row r="13" spans="1:4" s="3" customFormat="1" ht="14.25" customHeight="1">
      <c r="A13" s="146"/>
      <c r="B13" s="146"/>
      <c r="C13" s="62" t="s">
        <v>99</v>
      </c>
      <c r="D13" s="63" t="s">
        <v>100</v>
      </c>
    </row>
    <row r="14" spans="1:4" s="3" customFormat="1">
      <c r="A14" s="146"/>
      <c r="B14" s="146"/>
      <c r="C14" s="62" t="s">
        <v>101</v>
      </c>
      <c r="D14" s="63" t="s">
        <v>102</v>
      </c>
    </row>
    <row r="15" spans="1:4" s="3" customFormat="1" ht="16.5" customHeight="1">
      <c r="A15" s="146"/>
      <c r="B15" s="146"/>
      <c r="C15" s="62" t="s">
        <v>103</v>
      </c>
      <c r="D15" s="63" t="s">
        <v>104</v>
      </c>
    </row>
    <row r="16" spans="1:4" s="3" customFormat="1" ht="16.5" customHeight="1">
      <c r="A16" s="146"/>
      <c r="B16" s="146"/>
      <c r="C16" s="62" t="s">
        <v>105</v>
      </c>
      <c r="D16" s="63" t="s">
        <v>106</v>
      </c>
    </row>
    <row r="17" spans="1:4" s="5" customFormat="1" ht="15.75" customHeight="1">
      <c r="A17" s="146"/>
      <c r="B17" s="146"/>
      <c r="C17" s="62" t="s">
        <v>107</v>
      </c>
      <c r="D17" s="63" t="s">
        <v>108</v>
      </c>
    </row>
    <row r="18" spans="1:4" s="5" customFormat="1" ht="15.75" customHeight="1">
      <c r="A18" s="146"/>
      <c r="B18" s="146"/>
      <c r="C18" s="64" t="s">
        <v>109</v>
      </c>
      <c r="D18" s="63" t="s">
        <v>110</v>
      </c>
    </row>
    <row r="19" spans="1:4" ht="21.75" customHeight="1">
      <c r="A19" s="13" t="s">
        <v>4</v>
      </c>
      <c r="B19" s="14" t="s">
        <v>15</v>
      </c>
      <c r="C19" s="147" t="s">
        <v>84</v>
      </c>
      <c r="D19" s="148"/>
    </row>
    <row r="20" spans="1:4" s="5" customFormat="1" ht="18.75" customHeight="1">
      <c r="A20" s="13" t="s">
        <v>5</v>
      </c>
      <c r="B20" s="14" t="s">
        <v>16</v>
      </c>
      <c r="C20" s="149" t="s">
        <v>49</v>
      </c>
      <c r="D20" s="150"/>
    </row>
    <row r="21" spans="1:4" s="5" customFormat="1" ht="15" customHeight="1">
      <c r="A21" s="13" t="s">
        <v>6</v>
      </c>
      <c r="B21" s="14" t="s">
        <v>17</v>
      </c>
      <c r="C21" s="142" t="s">
        <v>18</v>
      </c>
      <c r="D21" s="151"/>
    </row>
    <row r="22" spans="1:4" ht="13.5" customHeight="1">
      <c r="A22" s="25"/>
      <c r="B22" s="26"/>
      <c r="C22" s="25"/>
      <c r="D22" s="25"/>
    </row>
    <row r="23" spans="1:4">
      <c r="A23" s="8" t="s">
        <v>19</v>
      </c>
      <c r="B23" s="17"/>
      <c r="C23" s="17"/>
      <c r="D23" s="84"/>
    </row>
    <row r="24" spans="1:4" ht="12.75" customHeight="1">
      <c r="A24" s="16"/>
      <c r="B24" s="17"/>
      <c r="C24" s="17"/>
      <c r="D24" s="17"/>
    </row>
    <row r="25" spans="1:4">
      <c r="A25" s="6"/>
      <c r="B25" s="18" t="s">
        <v>20</v>
      </c>
      <c r="C25" s="7" t="s">
        <v>21</v>
      </c>
      <c r="D25" s="9" t="s">
        <v>22</v>
      </c>
    </row>
    <row r="26" spans="1:4" ht="31.5" customHeight="1">
      <c r="A26" s="137" t="s">
        <v>25</v>
      </c>
      <c r="B26" s="138"/>
      <c r="C26" s="138"/>
      <c r="D26" s="139"/>
    </row>
    <row r="27" spans="1:4" ht="12" customHeight="1">
      <c r="A27" s="51"/>
      <c r="B27" s="52"/>
      <c r="C27" s="52"/>
      <c r="D27" s="53"/>
    </row>
    <row r="28" spans="1:4" ht="13.5" customHeight="1">
      <c r="A28" s="7">
        <v>1</v>
      </c>
      <c r="B28" s="6" t="s">
        <v>111</v>
      </c>
      <c r="C28" s="6" t="s">
        <v>23</v>
      </c>
      <c r="D28" s="6" t="s">
        <v>24</v>
      </c>
    </row>
    <row r="29" spans="1:4">
      <c r="A29" s="20" t="s">
        <v>26</v>
      </c>
      <c r="B29" s="19"/>
      <c r="C29" s="19"/>
      <c r="D29" s="19"/>
    </row>
    <row r="30" spans="1:4">
      <c r="A30" s="7">
        <v>1</v>
      </c>
      <c r="B30" s="6" t="s">
        <v>90</v>
      </c>
      <c r="C30" s="6" t="s">
        <v>112</v>
      </c>
      <c r="D30" s="6" t="s">
        <v>91</v>
      </c>
    </row>
    <row r="31" spans="1:4">
      <c r="A31" s="20" t="s">
        <v>38</v>
      </c>
      <c r="B31" s="19"/>
      <c r="C31" s="19"/>
      <c r="D31" s="19"/>
    </row>
    <row r="32" spans="1:4">
      <c r="A32" s="20" t="s">
        <v>39</v>
      </c>
      <c r="B32" s="19"/>
      <c r="C32" s="19"/>
      <c r="D32" s="19"/>
    </row>
    <row r="33" spans="1:4">
      <c r="A33" s="7">
        <v>1</v>
      </c>
      <c r="B33" s="6" t="s">
        <v>129</v>
      </c>
      <c r="C33" s="6" t="s">
        <v>116</v>
      </c>
      <c r="D33" s="6" t="s">
        <v>27</v>
      </c>
    </row>
    <row r="34" spans="1:4" ht="15" customHeight="1">
      <c r="A34" s="20" t="s">
        <v>28</v>
      </c>
      <c r="B34" s="19"/>
      <c r="C34" s="19"/>
      <c r="D34" s="19"/>
    </row>
    <row r="35" spans="1:4">
      <c r="A35" s="7">
        <v>1</v>
      </c>
      <c r="B35" s="6" t="s">
        <v>29</v>
      </c>
      <c r="C35" s="6" t="s">
        <v>23</v>
      </c>
      <c r="D35" s="6" t="s">
        <v>24</v>
      </c>
    </row>
    <row r="36" spans="1:4">
      <c r="A36" s="28"/>
      <c r="B36" s="12"/>
      <c r="C36" s="12"/>
      <c r="D36" s="12"/>
    </row>
    <row r="37" spans="1:4">
      <c r="A37" s="4" t="s">
        <v>44</v>
      </c>
      <c r="B37" s="19"/>
      <c r="C37" s="19"/>
      <c r="D37" s="19"/>
    </row>
    <row r="38" spans="1:4" ht="15" customHeight="1">
      <c r="A38" s="7">
        <v>1</v>
      </c>
      <c r="B38" s="6" t="s">
        <v>30</v>
      </c>
      <c r="C38" s="144">
        <v>1966</v>
      </c>
      <c r="D38" s="145"/>
    </row>
    <row r="39" spans="1:4">
      <c r="A39" s="7">
        <v>2</v>
      </c>
      <c r="B39" s="6" t="s">
        <v>32</v>
      </c>
      <c r="C39" s="144">
        <v>5</v>
      </c>
      <c r="D39" s="145"/>
    </row>
    <row r="40" spans="1:4">
      <c r="A40" s="7">
        <v>3</v>
      </c>
      <c r="B40" s="6" t="s">
        <v>33</v>
      </c>
      <c r="C40" s="144">
        <v>4</v>
      </c>
      <c r="D40" s="145"/>
    </row>
    <row r="41" spans="1:4" ht="15" customHeight="1">
      <c r="A41" s="7">
        <v>4</v>
      </c>
      <c r="B41" s="6" t="s">
        <v>31</v>
      </c>
      <c r="C41" s="144" t="s">
        <v>74</v>
      </c>
      <c r="D41" s="145"/>
    </row>
    <row r="42" spans="1:4">
      <c r="A42" s="7">
        <v>5</v>
      </c>
      <c r="B42" s="6" t="s">
        <v>34</v>
      </c>
      <c r="C42" s="144" t="s">
        <v>74</v>
      </c>
      <c r="D42" s="145"/>
    </row>
    <row r="43" spans="1:4">
      <c r="A43" s="7">
        <v>6</v>
      </c>
      <c r="B43" s="6" t="s">
        <v>35</v>
      </c>
      <c r="C43" s="144" t="s">
        <v>147</v>
      </c>
      <c r="D43" s="145"/>
    </row>
    <row r="44" spans="1:4" ht="15" customHeight="1">
      <c r="A44" s="7">
        <v>7</v>
      </c>
      <c r="B44" s="6" t="s">
        <v>36</v>
      </c>
      <c r="C44" s="144">
        <v>247</v>
      </c>
      <c r="D44" s="145"/>
    </row>
    <row r="45" spans="1:4">
      <c r="A45" s="7">
        <v>8</v>
      </c>
      <c r="B45" s="6" t="s">
        <v>37</v>
      </c>
      <c r="C45" s="144" t="s">
        <v>130</v>
      </c>
      <c r="D45" s="145"/>
    </row>
    <row r="46" spans="1:4">
      <c r="A46" s="7">
        <v>9</v>
      </c>
      <c r="B46" s="6" t="s">
        <v>117</v>
      </c>
      <c r="C46" s="144">
        <v>125</v>
      </c>
      <c r="D46" s="143"/>
    </row>
    <row r="47" spans="1:4">
      <c r="A47" s="7">
        <v>10</v>
      </c>
      <c r="B47" s="6" t="s">
        <v>67</v>
      </c>
      <c r="C47" s="152" t="s">
        <v>93</v>
      </c>
      <c r="D47" s="145"/>
    </row>
    <row r="48" spans="1:4">
      <c r="A48" s="4"/>
    </row>
    <row r="49" spans="1:4">
      <c r="A49" s="4"/>
    </row>
    <row r="51" spans="1:4">
      <c r="A51" s="65"/>
      <c r="B51" s="65"/>
      <c r="C51" s="66"/>
      <c r="D51" s="67"/>
    </row>
    <row r="52" spans="1:4">
      <c r="A52" s="65"/>
      <c r="B52" s="65"/>
      <c r="C52" s="66"/>
      <c r="D52" s="67"/>
    </row>
    <row r="53" spans="1:4">
      <c r="A53" s="65"/>
      <c r="B53" s="65"/>
      <c r="C53" s="66"/>
      <c r="D53" s="67"/>
    </row>
    <row r="54" spans="1:4">
      <c r="A54" s="65"/>
      <c r="B54" s="65"/>
      <c r="C54" s="66"/>
      <c r="D54" s="67"/>
    </row>
    <row r="55" spans="1:4">
      <c r="A55" s="65"/>
      <c r="B55" s="65"/>
      <c r="C55" s="68"/>
      <c r="D55" s="67"/>
    </row>
    <row r="56" spans="1:4">
      <c r="A56" s="65"/>
      <c r="B56" s="65"/>
      <c r="C56" s="69"/>
      <c r="D56" s="67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1"/>
  <sheetViews>
    <sheetView topLeftCell="A61" workbookViewId="0">
      <selection sqref="A1:H81"/>
    </sheetView>
  </sheetViews>
  <sheetFormatPr defaultRowHeight="15"/>
  <cols>
    <col min="1" max="1" width="15.85546875" customWidth="1"/>
    <col min="2" max="2" width="13.42578125" style="31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0" customWidth="1"/>
  </cols>
  <sheetData>
    <row r="1" spans="1:26">
      <c r="A1" s="4" t="s">
        <v>126</v>
      </c>
      <c r="B1"/>
      <c r="C1" s="35"/>
      <c r="D1" s="35"/>
      <c r="G1" s="35"/>
      <c r="H1" s="19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6.5" customHeight="1">
      <c r="A2" s="4" t="s">
        <v>135</v>
      </c>
      <c r="B2"/>
      <c r="C2" s="35"/>
      <c r="D2" s="35"/>
      <c r="G2" s="35"/>
      <c r="H2" s="19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s="115" customFormat="1" ht="22.5" customHeight="1">
      <c r="A3" s="153" t="s">
        <v>136</v>
      </c>
      <c r="B3" s="153"/>
      <c r="C3" s="108"/>
      <c r="D3" s="109">
        <f>(D4+D5)-0.01</f>
        <v>-879.71</v>
      </c>
      <c r="E3" s="110"/>
      <c r="F3" s="111"/>
      <c r="G3" s="111"/>
      <c r="H3" s="112"/>
      <c r="I3" s="113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s="115" customFormat="1" ht="15" customHeight="1">
      <c r="A4" s="153" t="s">
        <v>124</v>
      </c>
      <c r="B4" s="154"/>
      <c r="C4" s="108"/>
      <c r="D4" s="109">
        <v>69.239999999999995</v>
      </c>
      <c r="E4" s="110"/>
      <c r="F4" s="111"/>
      <c r="G4" s="111"/>
      <c r="H4" s="116"/>
      <c r="I4" s="113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6" s="115" customFormat="1" ht="12.75" customHeight="1">
      <c r="A5" s="153" t="s">
        <v>125</v>
      </c>
      <c r="B5" s="154"/>
      <c r="C5" s="108"/>
      <c r="D5" s="109">
        <v>-948.94</v>
      </c>
      <c r="E5" s="110"/>
      <c r="F5" s="111"/>
      <c r="G5" s="111"/>
      <c r="H5" s="112"/>
      <c r="I5" s="113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ht="15" customHeight="1">
      <c r="A6" s="159" t="s">
        <v>137</v>
      </c>
      <c r="B6" s="160"/>
      <c r="C6" s="160"/>
      <c r="D6" s="160"/>
      <c r="E6" s="160"/>
      <c r="F6" s="160"/>
      <c r="G6" s="160"/>
      <c r="H6" s="161"/>
      <c r="I6" s="102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56.25" customHeight="1">
      <c r="A7" s="162" t="s">
        <v>55</v>
      </c>
      <c r="B7" s="168"/>
      <c r="C7" s="40" t="s">
        <v>56</v>
      </c>
      <c r="D7" s="29" t="s">
        <v>57</v>
      </c>
      <c r="E7" s="29" t="s">
        <v>58</v>
      </c>
      <c r="F7" s="29" t="s">
        <v>59</v>
      </c>
      <c r="G7" s="36" t="s">
        <v>60</v>
      </c>
      <c r="H7" s="29" t="s">
        <v>61</v>
      </c>
    </row>
    <row r="8" spans="1:26" ht="17.25" customHeight="1">
      <c r="A8" s="162" t="s">
        <v>62</v>
      </c>
      <c r="B8" s="163"/>
      <c r="C8" s="41">
        <v>15.12</v>
      </c>
      <c r="D8" s="55">
        <v>-112.21</v>
      </c>
      <c r="E8" s="57">
        <f>E12+E15+E18+E21</f>
        <v>649.38</v>
      </c>
      <c r="F8" s="57">
        <f>F12+F15+F18+F21</f>
        <v>625.05000000000007</v>
      </c>
      <c r="G8" s="57">
        <f>F8</f>
        <v>625.05000000000007</v>
      </c>
      <c r="H8" s="58">
        <f>F8-E8+D8</f>
        <v>-136.53999999999991</v>
      </c>
      <c r="J8" s="70"/>
    </row>
    <row r="9" spans="1:26">
      <c r="A9" s="37" t="s">
        <v>63</v>
      </c>
      <c r="B9" s="38"/>
      <c r="C9" s="42">
        <f>C8-C10</f>
        <v>13.607999999999999</v>
      </c>
      <c r="D9" s="47">
        <f>D8-D10</f>
        <v>-100.98899999999999</v>
      </c>
      <c r="E9" s="47">
        <f>E8-E10</f>
        <v>584.44200000000001</v>
      </c>
      <c r="F9" s="47">
        <f>F8-F10</f>
        <v>562.54500000000007</v>
      </c>
      <c r="G9" s="47">
        <f>G8-G10</f>
        <v>562.54500000000007</v>
      </c>
      <c r="H9" s="47">
        <f t="shared" ref="H9:H10" si="0">F9-E9+D9</f>
        <v>-122.88599999999992</v>
      </c>
      <c r="J9" s="70"/>
    </row>
    <row r="10" spans="1:26">
      <c r="A10" s="164" t="s">
        <v>64</v>
      </c>
      <c r="B10" s="165"/>
      <c r="C10" s="42">
        <f>C8*10%</f>
        <v>1.512</v>
      </c>
      <c r="D10" s="47">
        <f>D8*10%</f>
        <v>-11.221</v>
      </c>
      <c r="E10" s="47">
        <f>E8*10%</f>
        <v>64.938000000000002</v>
      </c>
      <c r="F10" s="47">
        <f>F8*10%</f>
        <v>62.50500000000001</v>
      </c>
      <c r="G10" s="47">
        <f>G8*10%</f>
        <v>62.50500000000001</v>
      </c>
      <c r="H10" s="47">
        <f t="shared" si="0"/>
        <v>-13.653999999999993</v>
      </c>
      <c r="J10" s="70"/>
    </row>
    <row r="11" spans="1:26" ht="12.75" customHeight="1">
      <c r="A11" s="169" t="s">
        <v>65</v>
      </c>
      <c r="B11" s="170"/>
      <c r="C11" s="170"/>
      <c r="D11" s="170"/>
      <c r="E11" s="170"/>
      <c r="F11" s="170"/>
      <c r="G11" s="170"/>
      <c r="H11" s="163"/>
    </row>
    <row r="12" spans="1:26">
      <c r="A12" s="166" t="s">
        <v>46</v>
      </c>
      <c r="B12" s="167"/>
      <c r="C12" s="41">
        <v>5.65</v>
      </c>
      <c r="D12" s="30">
        <v>-42.41</v>
      </c>
      <c r="E12" s="60">
        <v>242.66</v>
      </c>
      <c r="F12" s="60">
        <v>233.58</v>
      </c>
      <c r="G12" s="60">
        <f>F12</f>
        <v>233.58</v>
      </c>
      <c r="H12" s="47">
        <f>F12-E12+D12</f>
        <v>-51.489999999999981</v>
      </c>
    </row>
    <row r="13" spans="1:26">
      <c r="A13" s="37" t="s">
        <v>63</v>
      </c>
      <c r="B13" s="38"/>
      <c r="C13" s="42">
        <f>C12-C14</f>
        <v>5.085</v>
      </c>
      <c r="D13" s="47">
        <f>D12-D14</f>
        <v>-38.168999999999997</v>
      </c>
      <c r="E13" s="47">
        <f>E12-E14</f>
        <v>218.39400000000001</v>
      </c>
      <c r="F13" s="47">
        <f>F12-F14</f>
        <v>210.22200000000001</v>
      </c>
      <c r="G13" s="47">
        <f>G12-G14</f>
        <v>210.22200000000001</v>
      </c>
      <c r="H13" s="47">
        <f t="shared" ref="H13:H23" si="1">F13-E13+D13</f>
        <v>-46.340999999999994</v>
      </c>
    </row>
    <row r="14" spans="1:26">
      <c r="A14" s="164" t="s">
        <v>64</v>
      </c>
      <c r="B14" s="165"/>
      <c r="C14" s="42">
        <f>C12*10%</f>
        <v>0.56500000000000006</v>
      </c>
      <c r="D14" s="47">
        <f>D12*10%</f>
        <v>-4.2409999999999997</v>
      </c>
      <c r="E14" s="47">
        <f>E12*10%</f>
        <v>24.266000000000002</v>
      </c>
      <c r="F14" s="47">
        <f>F12*10%</f>
        <v>23.358000000000004</v>
      </c>
      <c r="G14" s="47">
        <f>G12*10%</f>
        <v>23.358000000000004</v>
      </c>
      <c r="H14" s="47">
        <f t="shared" si="1"/>
        <v>-5.1489999999999974</v>
      </c>
    </row>
    <row r="15" spans="1:26" ht="23.25" customHeight="1">
      <c r="A15" s="166" t="s">
        <v>40</v>
      </c>
      <c r="B15" s="167"/>
      <c r="C15" s="41">
        <v>3.45</v>
      </c>
      <c r="D15" s="60">
        <v>-25.9</v>
      </c>
      <c r="E15" s="60">
        <v>148.16999999999999</v>
      </c>
      <c r="F15" s="60">
        <v>142.63</v>
      </c>
      <c r="G15" s="60">
        <f>F15</f>
        <v>142.63</v>
      </c>
      <c r="H15" s="47">
        <f t="shared" si="1"/>
        <v>-31.439999999999991</v>
      </c>
    </row>
    <row r="16" spans="1:26">
      <c r="A16" s="37" t="s">
        <v>63</v>
      </c>
      <c r="B16" s="38"/>
      <c r="C16" s="42">
        <f>C15-C17</f>
        <v>3.105</v>
      </c>
      <c r="D16" s="47">
        <f>D15-D17</f>
        <v>-23.31</v>
      </c>
      <c r="E16" s="47">
        <f>E15-E17</f>
        <v>133.35299999999998</v>
      </c>
      <c r="F16" s="47">
        <f>F15-F17</f>
        <v>128.36699999999999</v>
      </c>
      <c r="G16" s="47">
        <f>G15-G17</f>
        <v>128.36699999999999</v>
      </c>
      <c r="H16" s="47">
        <f t="shared" si="1"/>
        <v>-28.295999999999989</v>
      </c>
    </row>
    <row r="17" spans="1:8" ht="15" customHeight="1">
      <c r="A17" s="164" t="s">
        <v>64</v>
      </c>
      <c r="B17" s="165"/>
      <c r="C17" s="42">
        <f>C15*10%</f>
        <v>0.34500000000000003</v>
      </c>
      <c r="D17" s="47">
        <f>D15*10%</f>
        <v>-2.59</v>
      </c>
      <c r="E17" s="47">
        <f>E15*10%</f>
        <v>14.817</v>
      </c>
      <c r="F17" s="47">
        <f>F15*10%</f>
        <v>14.263</v>
      </c>
      <c r="G17" s="47">
        <f>G15*10%</f>
        <v>14.263</v>
      </c>
      <c r="H17" s="47">
        <f t="shared" si="1"/>
        <v>-3.1440000000000001</v>
      </c>
    </row>
    <row r="18" spans="1:8" ht="12" customHeight="1">
      <c r="A18" s="166" t="s">
        <v>47</v>
      </c>
      <c r="B18" s="167"/>
      <c r="C18" s="40">
        <v>2.37</v>
      </c>
      <c r="D18" s="60">
        <v>-17.79</v>
      </c>
      <c r="E18" s="60">
        <v>101.79</v>
      </c>
      <c r="F18" s="60">
        <v>97.97</v>
      </c>
      <c r="G18" s="60">
        <f>F18</f>
        <v>97.97</v>
      </c>
      <c r="H18" s="47">
        <f t="shared" si="1"/>
        <v>-21.610000000000007</v>
      </c>
    </row>
    <row r="19" spans="1:8" ht="13.5" customHeight="1">
      <c r="A19" s="37" t="s">
        <v>63</v>
      </c>
      <c r="B19" s="38"/>
      <c r="C19" s="42">
        <f>C18-C20</f>
        <v>2.133</v>
      </c>
      <c r="D19" s="47">
        <f>D18-D20</f>
        <v>-16.010999999999999</v>
      </c>
      <c r="E19" s="47">
        <f>E18-E20</f>
        <v>91.611000000000004</v>
      </c>
      <c r="F19" s="47">
        <f>F18-F20</f>
        <v>88.173000000000002</v>
      </c>
      <c r="G19" s="47">
        <f>G18-G20</f>
        <v>88.173000000000002</v>
      </c>
      <c r="H19" s="47">
        <f t="shared" si="1"/>
        <v>-19.449000000000002</v>
      </c>
    </row>
    <row r="20" spans="1:8" ht="12.75" customHeight="1">
      <c r="A20" s="164" t="s">
        <v>64</v>
      </c>
      <c r="B20" s="165"/>
      <c r="C20" s="42">
        <f>C18*10%</f>
        <v>0.23700000000000002</v>
      </c>
      <c r="D20" s="47">
        <f>D18*10%</f>
        <v>-1.7789999999999999</v>
      </c>
      <c r="E20" s="47">
        <f>E18*10%</f>
        <v>10.179000000000002</v>
      </c>
      <c r="F20" s="47">
        <f>F18*10%</f>
        <v>9.7970000000000006</v>
      </c>
      <c r="G20" s="47">
        <f>G18*10%</f>
        <v>9.7970000000000006</v>
      </c>
      <c r="H20" s="47">
        <f t="shared" si="1"/>
        <v>-2.1610000000000014</v>
      </c>
    </row>
    <row r="21" spans="1:8" ht="14.25" customHeight="1">
      <c r="A21" s="11" t="s">
        <v>86</v>
      </c>
      <c r="B21" s="39"/>
      <c r="C21" s="43">
        <v>3.65</v>
      </c>
      <c r="D21" s="47">
        <v>-26.12</v>
      </c>
      <c r="E21" s="47">
        <f>18.9+4.72+3.86+129.28</f>
        <v>156.76</v>
      </c>
      <c r="F21" s="47">
        <f>18.19+4.55+3.72+124.41</f>
        <v>150.87</v>
      </c>
      <c r="G21" s="47">
        <f>F21</f>
        <v>150.87</v>
      </c>
      <c r="H21" s="47">
        <f t="shared" si="1"/>
        <v>-32.009999999999991</v>
      </c>
    </row>
    <row r="22" spans="1:8" ht="14.25" customHeight="1">
      <c r="A22" s="37" t="s">
        <v>63</v>
      </c>
      <c r="B22" s="38"/>
      <c r="C22" s="42">
        <f>C21-C23</f>
        <v>3.2850000000000001</v>
      </c>
      <c r="D22" s="47">
        <f>D21-D23</f>
        <v>-23.508000000000003</v>
      </c>
      <c r="E22" s="47">
        <f>E21-E23</f>
        <v>141.084</v>
      </c>
      <c r="F22" s="47">
        <f>F21-F23</f>
        <v>135.78300000000002</v>
      </c>
      <c r="G22" s="47">
        <f>G21-G23</f>
        <v>135.78300000000002</v>
      </c>
      <c r="H22" s="47">
        <f t="shared" si="1"/>
        <v>-28.80899999999999</v>
      </c>
    </row>
    <row r="23" spans="1:8">
      <c r="A23" s="164" t="s">
        <v>64</v>
      </c>
      <c r="B23" s="165"/>
      <c r="C23" s="42">
        <f>C21*10%</f>
        <v>0.36499999999999999</v>
      </c>
      <c r="D23" s="47">
        <f>D21*10%</f>
        <v>-2.6120000000000001</v>
      </c>
      <c r="E23" s="47">
        <f>E21*10%</f>
        <v>15.676</v>
      </c>
      <c r="F23" s="47">
        <f>F21*10%</f>
        <v>15.087000000000002</v>
      </c>
      <c r="G23" s="47">
        <f>G21*10%</f>
        <v>15.087000000000002</v>
      </c>
      <c r="H23" s="47">
        <f t="shared" si="1"/>
        <v>-3.2009999999999987</v>
      </c>
    </row>
    <row r="24" spans="1:8" s="115" customFormat="1" ht="6" customHeight="1">
      <c r="A24" s="117"/>
      <c r="B24" s="118"/>
      <c r="C24" s="119"/>
      <c r="D24" s="120"/>
      <c r="E24" s="121"/>
      <c r="F24" s="121"/>
      <c r="G24" s="122"/>
      <c r="H24" s="121"/>
    </row>
    <row r="25" spans="1:8" ht="11.25" customHeight="1">
      <c r="A25" s="162" t="s">
        <v>41</v>
      </c>
      <c r="B25" s="163"/>
      <c r="C25" s="43">
        <v>5.29</v>
      </c>
      <c r="D25" s="58">
        <v>-826.4</v>
      </c>
      <c r="E25" s="58">
        <v>227.2</v>
      </c>
      <c r="F25" s="58">
        <v>218.69</v>
      </c>
      <c r="G25" s="61">
        <f>G26+G27</f>
        <v>74.740000000000009</v>
      </c>
      <c r="H25" s="58">
        <f>F25-E25-G25+D25+F25</f>
        <v>-690.96</v>
      </c>
    </row>
    <row r="26" spans="1:8" ht="15.75" customHeight="1">
      <c r="A26" s="79" t="s">
        <v>66</v>
      </c>
      <c r="B26" s="80"/>
      <c r="C26" s="43">
        <f>C25-C27</f>
        <v>4.7610000000000001</v>
      </c>
      <c r="D26" s="56">
        <v>-834.46</v>
      </c>
      <c r="E26" s="58">
        <f>E25-E27</f>
        <v>204.48</v>
      </c>
      <c r="F26" s="58">
        <f>F25-F27</f>
        <v>196.821</v>
      </c>
      <c r="G26" s="81">
        <v>52.02</v>
      </c>
      <c r="H26" s="47">
        <f t="shared" ref="H26:H33" si="2">F26-E26-G26+D26+F26</f>
        <v>-697.31799999999998</v>
      </c>
    </row>
    <row r="27" spans="1:8" ht="12.75" customHeight="1">
      <c r="A27" s="164" t="s">
        <v>64</v>
      </c>
      <c r="B27" s="165"/>
      <c r="C27" s="42">
        <f>C25*10%</f>
        <v>0.52900000000000003</v>
      </c>
      <c r="D27" s="7">
        <v>8.08</v>
      </c>
      <c r="E27" s="47">
        <f>E25*10%</f>
        <v>22.72</v>
      </c>
      <c r="F27" s="47">
        <f>F25*10%</f>
        <v>21.869</v>
      </c>
      <c r="G27" s="47">
        <f>E27</f>
        <v>22.72</v>
      </c>
      <c r="H27" s="47">
        <f t="shared" si="2"/>
        <v>6.3780000000000019</v>
      </c>
    </row>
    <row r="28" spans="1:8" s="4" customFormat="1" ht="12.75" customHeight="1">
      <c r="A28" s="155" t="s">
        <v>141</v>
      </c>
      <c r="B28" s="156"/>
      <c r="C28" s="111"/>
      <c r="D28" s="110">
        <v>0</v>
      </c>
      <c r="E28" s="111">
        <f>E30+E31+E32+E33</f>
        <v>72.06</v>
      </c>
      <c r="F28" s="111">
        <f t="shared" ref="F28:G28" si="3">F30+F31+F32+F33</f>
        <v>64.790000000000006</v>
      </c>
      <c r="G28" s="111">
        <f t="shared" si="3"/>
        <v>64.790000000000006</v>
      </c>
      <c r="H28" s="58">
        <f t="shared" si="2"/>
        <v>-7.269999999999996</v>
      </c>
    </row>
    <row r="29" spans="1:8" ht="12.75" customHeight="1">
      <c r="A29" s="136" t="s">
        <v>142</v>
      </c>
      <c r="B29" s="118"/>
      <c r="C29" s="119"/>
      <c r="D29" s="121">
        <v>0</v>
      </c>
      <c r="E29" s="119"/>
      <c r="F29" s="119"/>
      <c r="G29" s="122"/>
      <c r="H29" s="110"/>
    </row>
    <row r="30" spans="1:8" ht="12.75" customHeight="1">
      <c r="A30" s="157" t="s">
        <v>143</v>
      </c>
      <c r="B30" s="158"/>
      <c r="C30" s="119"/>
      <c r="D30" s="121">
        <v>0</v>
      </c>
      <c r="E30" s="119">
        <v>4.21</v>
      </c>
      <c r="F30" s="119">
        <v>3.73</v>
      </c>
      <c r="G30" s="122">
        <v>3.73</v>
      </c>
      <c r="H30" s="47">
        <f t="shared" si="2"/>
        <v>-0.48</v>
      </c>
    </row>
    <row r="31" spans="1:8" ht="12.75" customHeight="1">
      <c r="A31" s="157" t="s">
        <v>144</v>
      </c>
      <c r="B31" s="158"/>
      <c r="C31" s="119"/>
      <c r="D31" s="121">
        <v>0</v>
      </c>
      <c r="E31" s="119">
        <v>18.100000000000001</v>
      </c>
      <c r="F31" s="119">
        <v>16.149999999999999</v>
      </c>
      <c r="G31" s="122">
        <v>16.149999999999999</v>
      </c>
      <c r="H31" s="47">
        <f t="shared" si="2"/>
        <v>-1.9500000000000028</v>
      </c>
    </row>
    <row r="32" spans="1:8" ht="12.75" customHeight="1">
      <c r="A32" s="157" t="s">
        <v>145</v>
      </c>
      <c r="B32" s="158"/>
      <c r="C32" s="119"/>
      <c r="D32" s="121">
        <v>0</v>
      </c>
      <c r="E32" s="119">
        <v>47.62</v>
      </c>
      <c r="F32" s="119">
        <v>43.1</v>
      </c>
      <c r="G32" s="122">
        <v>43.1</v>
      </c>
      <c r="H32" s="47">
        <f t="shared" si="2"/>
        <v>-4.519999999999996</v>
      </c>
    </row>
    <row r="33" spans="1:26" ht="12.75" customHeight="1">
      <c r="A33" s="157" t="s">
        <v>146</v>
      </c>
      <c r="B33" s="158"/>
      <c r="C33" s="119"/>
      <c r="D33" s="121">
        <v>0</v>
      </c>
      <c r="E33" s="119">
        <v>2.13</v>
      </c>
      <c r="F33" s="119">
        <v>1.81</v>
      </c>
      <c r="G33" s="122">
        <v>1.81</v>
      </c>
      <c r="H33" s="47">
        <f t="shared" si="2"/>
        <v>-0.31999999999999984</v>
      </c>
    </row>
    <row r="34" spans="1:26" s="127" customFormat="1" ht="11.25" customHeight="1">
      <c r="A34" s="123" t="s">
        <v>118</v>
      </c>
      <c r="B34" s="124"/>
      <c r="C34" s="111"/>
      <c r="D34" s="125"/>
      <c r="E34" s="110">
        <f>E8+E25+E28</f>
        <v>948.63999999999987</v>
      </c>
      <c r="F34" s="110">
        <f t="shared" ref="F34:G34" si="4">F8+F25+F28</f>
        <v>908.53</v>
      </c>
      <c r="G34" s="110">
        <f t="shared" si="4"/>
        <v>764.58</v>
      </c>
      <c r="H34" s="110"/>
      <c r="J34" s="128"/>
    </row>
    <row r="35" spans="1:26" s="127" customFormat="1" ht="12" customHeight="1">
      <c r="A35" s="123" t="s">
        <v>119</v>
      </c>
      <c r="B35" s="124"/>
      <c r="C35" s="111"/>
      <c r="D35" s="125"/>
      <c r="E35" s="110"/>
      <c r="F35" s="110"/>
      <c r="G35" s="126"/>
      <c r="H35" s="110"/>
      <c r="J35" s="128"/>
    </row>
    <row r="36" spans="1:26" s="82" customFormat="1" ht="23.25" customHeight="1">
      <c r="A36" s="174" t="s">
        <v>85</v>
      </c>
      <c r="B36" s="175"/>
      <c r="C36" s="85"/>
      <c r="D36" s="91">
        <v>54.91</v>
      </c>
      <c r="E36" s="89">
        <v>15.68</v>
      </c>
      <c r="F36" s="89">
        <v>15.68</v>
      </c>
      <c r="G36" s="90">
        <f>G38</f>
        <v>2.6656</v>
      </c>
      <c r="H36" s="58">
        <f t="shared" ref="H36:H38" si="5">F36-E36-G36+D36+F36</f>
        <v>67.924399999999991</v>
      </c>
    </row>
    <row r="37" spans="1:26" ht="12.75" customHeight="1">
      <c r="A37" s="37" t="s">
        <v>66</v>
      </c>
      <c r="B37" s="38"/>
      <c r="C37" s="42">
        <f>C36-C38</f>
        <v>0</v>
      </c>
      <c r="D37" s="47">
        <v>57.18</v>
      </c>
      <c r="E37" s="47">
        <f>E36-E38</f>
        <v>13.0144</v>
      </c>
      <c r="F37" s="47">
        <f>F36-F38</f>
        <v>13.0144</v>
      </c>
      <c r="G37" s="59">
        <v>0</v>
      </c>
      <c r="H37" s="58">
        <f t="shared" si="5"/>
        <v>70.194400000000002</v>
      </c>
      <c r="J37" s="70"/>
    </row>
    <row r="38" spans="1:26" s="82" customFormat="1" ht="12" customHeight="1">
      <c r="A38" s="92" t="s">
        <v>48</v>
      </c>
      <c r="B38" s="93"/>
      <c r="C38" s="86"/>
      <c r="D38" s="88">
        <v>-2.27</v>
      </c>
      <c r="E38" s="88">
        <f>E36*17%</f>
        <v>2.6656</v>
      </c>
      <c r="F38" s="88">
        <f>F36*17%</f>
        <v>2.6656</v>
      </c>
      <c r="G38" s="87">
        <f>E38</f>
        <v>2.6656</v>
      </c>
      <c r="H38" s="58">
        <f t="shared" si="5"/>
        <v>-2.27</v>
      </c>
    </row>
    <row r="39" spans="1:26" s="82" customFormat="1" ht="24.75" customHeight="1">
      <c r="A39" s="174" t="s">
        <v>157</v>
      </c>
      <c r="B39" s="175"/>
      <c r="C39" s="85" t="s">
        <v>133</v>
      </c>
      <c r="D39" s="91">
        <v>3.98</v>
      </c>
      <c r="E39" s="89">
        <v>4.8</v>
      </c>
      <c r="F39" s="89">
        <v>4.8</v>
      </c>
      <c r="G39" s="90">
        <f>G41</f>
        <v>0.81600000000000006</v>
      </c>
      <c r="H39" s="58">
        <f t="shared" ref="H39:H41" si="6">F39-E39-G39+D39+F39</f>
        <v>7.9639999999999995</v>
      </c>
    </row>
    <row r="40" spans="1:26" ht="12.75" customHeight="1">
      <c r="A40" s="37" t="s">
        <v>66</v>
      </c>
      <c r="B40" s="38"/>
      <c r="C40" s="42"/>
      <c r="D40" s="47">
        <v>3.98</v>
      </c>
      <c r="E40" s="47">
        <f>E39-E41</f>
        <v>3.984</v>
      </c>
      <c r="F40" s="47">
        <f>F39-F41</f>
        <v>3.984</v>
      </c>
      <c r="G40" s="59">
        <v>0</v>
      </c>
      <c r="H40" s="58">
        <f t="shared" si="6"/>
        <v>7.9640000000000004</v>
      </c>
      <c r="J40" s="70"/>
    </row>
    <row r="41" spans="1:26" s="82" customFormat="1" ht="12" customHeight="1">
      <c r="A41" s="92" t="s">
        <v>48</v>
      </c>
      <c r="B41" s="93"/>
      <c r="C41" s="86"/>
      <c r="D41" s="88">
        <v>0</v>
      </c>
      <c r="E41" s="88">
        <f>E39*17%</f>
        <v>0.81600000000000006</v>
      </c>
      <c r="F41" s="88">
        <f>F39*17%</f>
        <v>0.81600000000000006</v>
      </c>
      <c r="G41" s="87">
        <f>E41</f>
        <v>0.81600000000000006</v>
      </c>
      <c r="H41" s="58">
        <f t="shared" si="6"/>
        <v>0</v>
      </c>
    </row>
    <row r="42" spans="1:26" s="130" customFormat="1" ht="12" customHeight="1">
      <c r="A42" s="183" t="s">
        <v>120</v>
      </c>
      <c r="B42" s="184"/>
      <c r="C42" s="111"/>
      <c r="D42" s="129"/>
      <c r="E42" s="110">
        <f>E36+E39</f>
        <v>20.48</v>
      </c>
      <c r="F42" s="110">
        <f>F36+F39</f>
        <v>20.48</v>
      </c>
      <c r="G42" s="110">
        <f>G36+G39</f>
        <v>3.4816000000000003</v>
      </c>
      <c r="H42" s="129"/>
    </row>
    <row r="43" spans="1:26" s="115" customFormat="1">
      <c r="A43" s="131" t="s">
        <v>122</v>
      </c>
      <c r="B43" s="132"/>
      <c r="C43" s="111"/>
      <c r="D43" s="125"/>
      <c r="E43" s="111">
        <f>E34+E42</f>
        <v>969.11999999999989</v>
      </c>
      <c r="F43" s="111">
        <f t="shared" ref="F43:G43" si="7">F34+F42</f>
        <v>929.01</v>
      </c>
      <c r="G43" s="111">
        <f t="shared" si="7"/>
        <v>768.0616</v>
      </c>
      <c r="H43" s="110"/>
      <c r="K43" s="133"/>
    </row>
    <row r="44" spans="1:26" s="115" customFormat="1" ht="22.5" customHeight="1">
      <c r="A44" s="134" t="s">
        <v>123</v>
      </c>
      <c r="B44" s="135"/>
      <c r="C44" s="111"/>
      <c r="D44" s="110">
        <f>D3</f>
        <v>-879.71</v>
      </c>
      <c r="E44" s="111"/>
      <c r="F44" s="111"/>
      <c r="G44" s="111"/>
      <c r="H44" s="110">
        <f>F43-E43+D44+F43-G43</f>
        <v>-758.87159999999994</v>
      </c>
      <c r="K44" s="133"/>
    </row>
    <row r="45" spans="1:26" s="115" customFormat="1" ht="21.75" customHeight="1">
      <c r="A45" s="153" t="s">
        <v>138</v>
      </c>
      <c r="B45" s="153"/>
      <c r="C45" s="108"/>
      <c r="D45" s="108"/>
      <c r="E45" s="110"/>
      <c r="F45" s="111"/>
      <c r="G45" s="111"/>
      <c r="H45" s="112">
        <f>H46+H47</f>
        <v>-758.87159999999994</v>
      </c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spans="1:26" s="115" customFormat="1" ht="13.5" customHeight="1">
      <c r="A46" s="153" t="s">
        <v>124</v>
      </c>
      <c r="B46" s="154"/>
      <c r="C46" s="108"/>
      <c r="D46" s="108"/>
      <c r="E46" s="110"/>
      <c r="F46" s="111"/>
      <c r="G46" s="111"/>
      <c r="H46" s="112">
        <f>(H27+H37+H39)-0.01</f>
        <v>84.526399999999995</v>
      </c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spans="1:26" s="115" customFormat="1" ht="12.75" customHeight="1">
      <c r="A47" s="153" t="s">
        <v>125</v>
      </c>
      <c r="B47" s="154"/>
      <c r="C47" s="108"/>
      <c r="D47" s="108"/>
      <c r="E47" s="110"/>
      <c r="F47" s="111"/>
      <c r="G47" s="111"/>
      <c r="H47" s="112">
        <f>H8+H26+H28+H38</f>
        <v>-843.39799999999991</v>
      </c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s="20" customFormat="1" ht="12" customHeight="1">
      <c r="A48" s="94" t="s">
        <v>121</v>
      </c>
      <c r="B48" s="94"/>
      <c r="C48" s="95"/>
      <c r="D48" s="96"/>
      <c r="E48" s="96"/>
      <c r="F48" s="96"/>
      <c r="G48" s="96"/>
      <c r="H48" s="96"/>
    </row>
    <row r="49" spans="1:7" ht="19.5" customHeight="1">
      <c r="A49" s="21" t="s">
        <v>139</v>
      </c>
      <c r="D49" s="23"/>
      <c r="E49" s="23"/>
      <c r="F49" s="23"/>
      <c r="G49" s="23"/>
    </row>
    <row r="50" spans="1:7" ht="12" customHeight="1">
      <c r="A50" s="185" t="s">
        <v>87</v>
      </c>
      <c r="B50" s="186"/>
      <c r="C50" s="187"/>
      <c r="D50" s="103" t="s">
        <v>127</v>
      </c>
      <c r="E50" s="32" t="s">
        <v>50</v>
      </c>
      <c r="F50" s="32" t="s">
        <v>51</v>
      </c>
      <c r="G50" s="32" t="s">
        <v>52</v>
      </c>
    </row>
    <row r="51" spans="1:7" ht="12" customHeight="1">
      <c r="A51" s="171" t="s">
        <v>148</v>
      </c>
      <c r="B51" s="172"/>
      <c r="C51" s="173"/>
      <c r="D51" s="105" t="s">
        <v>128</v>
      </c>
      <c r="E51" s="32" t="s">
        <v>149</v>
      </c>
      <c r="F51" s="32" t="s">
        <v>150</v>
      </c>
      <c r="G51" s="54">
        <v>20</v>
      </c>
    </row>
    <row r="52" spans="1:7" ht="12" customHeight="1">
      <c r="A52" s="171" t="s">
        <v>131</v>
      </c>
      <c r="B52" s="172"/>
      <c r="C52" s="173"/>
      <c r="D52" s="105" t="s">
        <v>151</v>
      </c>
      <c r="E52" s="32" t="s">
        <v>152</v>
      </c>
      <c r="F52" s="32" t="s">
        <v>132</v>
      </c>
      <c r="G52" s="54">
        <v>24.12</v>
      </c>
    </row>
    <row r="53" spans="1:7" ht="12" customHeight="1">
      <c r="A53" s="171" t="s">
        <v>153</v>
      </c>
      <c r="B53" s="172"/>
      <c r="C53" s="173"/>
      <c r="D53" s="105" t="s">
        <v>151</v>
      </c>
      <c r="E53" s="32" t="s">
        <v>154</v>
      </c>
      <c r="F53" s="32" t="s">
        <v>155</v>
      </c>
      <c r="G53" s="54">
        <v>7.9</v>
      </c>
    </row>
    <row r="54" spans="1:7" s="4" customFormat="1" ht="13.5" customHeight="1">
      <c r="A54" s="106" t="s">
        <v>7</v>
      </c>
      <c r="B54" s="107"/>
      <c r="C54" s="104"/>
      <c r="D54" s="104"/>
      <c r="E54" s="48"/>
      <c r="F54" s="49"/>
      <c r="G54" s="50">
        <f>SUM(G51:G53)</f>
        <v>52.02</v>
      </c>
    </row>
    <row r="55" spans="1:7" s="4" customFormat="1" ht="13.5" customHeight="1">
      <c r="A55" s="97"/>
      <c r="B55" s="98"/>
      <c r="C55" s="98"/>
      <c r="D55" s="98"/>
      <c r="E55" s="99"/>
      <c r="F55" s="100"/>
      <c r="G55" s="101"/>
    </row>
    <row r="56" spans="1:7" s="4" customFormat="1" ht="13.5" customHeight="1">
      <c r="A56" s="97"/>
      <c r="B56" s="98"/>
      <c r="C56" s="98"/>
      <c r="D56" s="98"/>
      <c r="E56" s="99"/>
      <c r="F56" s="100"/>
      <c r="G56" s="101"/>
    </row>
    <row r="57" spans="1:7">
      <c r="A57" s="21" t="s">
        <v>42</v>
      </c>
      <c r="D57" s="23"/>
      <c r="E57" s="23"/>
      <c r="F57" s="23"/>
      <c r="G57" s="23"/>
    </row>
    <row r="58" spans="1:7">
      <c r="A58" s="21" t="s">
        <v>43</v>
      </c>
      <c r="D58" s="23"/>
      <c r="E58" s="23"/>
      <c r="F58" s="23"/>
      <c r="G58" s="23"/>
    </row>
    <row r="59" spans="1:7" ht="23.25" customHeight="1">
      <c r="A59" s="182" t="s">
        <v>54</v>
      </c>
      <c r="B59" s="165"/>
      <c r="C59" s="165"/>
      <c r="D59" s="165"/>
      <c r="E59" s="143"/>
      <c r="F59" s="34" t="s">
        <v>51</v>
      </c>
      <c r="G59" s="33" t="s">
        <v>53</v>
      </c>
    </row>
    <row r="60" spans="1:7">
      <c r="A60" s="182" t="s">
        <v>74</v>
      </c>
      <c r="B60" s="165"/>
      <c r="C60" s="165"/>
      <c r="D60" s="165"/>
      <c r="E60" s="143"/>
      <c r="F60" s="32"/>
      <c r="G60" s="32">
        <v>0</v>
      </c>
    </row>
    <row r="61" spans="1:7">
      <c r="A61" s="23"/>
      <c r="D61" s="23"/>
      <c r="E61" s="23"/>
      <c r="F61" s="23"/>
      <c r="G61" s="23"/>
    </row>
    <row r="62" spans="1:7">
      <c r="A62" s="23"/>
      <c r="D62" s="23"/>
      <c r="E62" s="23"/>
      <c r="F62" s="23"/>
      <c r="G62" s="23"/>
    </row>
    <row r="63" spans="1:7">
      <c r="A63" s="23"/>
      <c r="D63" s="23"/>
      <c r="E63" s="23"/>
      <c r="F63" s="23"/>
      <c r="G63" s="23"/>
    </row>
    <row r="64" spans="1:7" s="4" customFormat="1">
      <c r="A64" s="21" t="s">
        <v>68</v>
      </c>
      <c r="B64" s="45"/>
      <c r="C64" s="46"/>
      <c r="D64" s="21"/>
      <c r="E64" s="21"/>
      <c r="F64" s="21"/>
      <c r="G64" s="21"/>
    </row>
    <row r="65" spans="1:8">
      <c r="A65" s="178" t="s">
        <v>69</v>
      </c>
      <c r="B65" s="163"/>
      <c r="C65" s="179" t="s">
        <v>70</v>
      </c>
      <c r="D65" s="163"/>
      <c r="E65" s="32" t="s">
        <v>71</v>
      </c>
      <c r="F65" s="32" t="s">
        <v>72</v>
      </c>
      <c r="G65" s="32" t="s">
        <v>73</v>
      </c>
    </row>
    <row r="66" spans="1:8">
      <c r="A66" s="178" t="s">
        <v>92</v>
      </c>
      <c r="B66" s="163"/>
      <c r="C66" s="180" t="s">
        <v>74</v>
      </c>
      <c r="D66" s="181"/>
      <c r="E66" s="32">
        <v>5</v>
      </c>
      <c r="F66" s="32" t="s">
        <v>74</v>
      </c>
      <c r="G66" s="32" t="s">
        <v>74</v>
      </c>
    </row>
    <row r="67" spans="1:8">
      <c r="A67" s="23"/>
      <c r="D67" s="23"/>
      <c r="E67" s="23"/>
      <c r="F67" s="23"/>
      <c r="G67" s="23"/>
    </row>
    <row r="68" spans="1:8">
      <c r="A68" s="71"/>
      <c r="B68" s="72"/>
      <c r="C68" s="73"/>
      <c r="D68" s="71"/>
      <c r="E68" s="71"/>
      <c r="F68" s="74"/>
      <c r="G68" s="75"/>
    </row>
    <row r="69" spans="1:8">
      <c r="A69" s="21" t="s">
        <v>114</v>
      </c>
      <c r="E69" s="35"/>
      <c r="F69" s="76"/>
      <c r="G69" s="35"/>
    </row>
    <row r="70" spans="1:8">
      <c r="A70" s="21" t="s">
        <v>140</v>
      </c>
      <c r="B70" s="77"/>
      <c r="C70" s="78"/>
      <c r="D70" s="21"/>
      <c r="E70" s="35"/>
      <c r="F70" s="76"/>
      <c r="G70" s="35"/>
    </row>
    <row r="71" spans="1:8" ht="43.5" customHeight="1">
      <c r="A71" s="176" t="s">
        <v>156</v>
      </c>
      <c r="B71" s="177"/>
      <c r="C71" s="177"/>
      <c r="D71" s="177"/>
      <c r="E71" s="177"/>
      <c r="F71" s="177"/>
      <c r="G71" s="177"/>
      <c r="H71" s="82"/>
    </row>
    <row r="72" spans="1:8">
      <c r="A72" s="71"/>
      <c r="B72" s="72"/>
      <c r="C72" s="73"/>
      <c r="D72" s="71"/>
      <c r="E72" s="71"/>
      <c r="F72" s="74"/>
      <c r="G72" s="75"/>
    </row>
    <row r="73" spans="1:8">
      <c r="A73" s="71"/>
      <c r="B73" s="72"/>
      <c r="C73" s="73"/>
      <c r="D73" s="71"/>
      <c r="E73" s="71"/>
      <c r="F73" s="74"/>
      <c r="G73" s="75"/>
    </row>
    <row r="74" spans="1:8">
      <c r="A74" s="4" t="s">
        <v>75</v>
      </c>
      <c r="B74" s="45"/>
      <c r="C74" s="46"/>
      <c r="D74" s="4"/>
      <c r="E74" s="4" t="s">
        <v>76</v>
      </c>
      <c r="F74" s="4"/>
    </row>
    <row r="75" spans="1:8">
      <c r="A75" s="4" t="s">
        <v>77</v>
      </c>
      <c r="B75" s="45"/>
      <c r="C75" s="46"/>
      <c r="D75" s="4"/>
      <c r="E75" s="4"/>
      <c r="F75" s="4"/>
    </row>
    <row r="76" spans="1:8">
      <c r="A76" s="4" t="s">
        <v>115</v>
      </c>
      <c r="B76" s="45"/>
      <c r="C76" s="46"/>
      <c r="D76" s="4"/>
      <c r="E76" s="4"/>
      <c r="F76" s="4"/>
    </row>
    <row r="78" spans="1:8">
      <c r="A78" s="23" t="s">
        <v>78</v>
      </c>
      <c r="B78" s="83"/>
    </row>
    <row r="79" spans="1:8">
      <c r="A79" s="23" t="s">
        <v>79</v>
      </c>
      <c r="B79" s="83"/>
      <c r="C79" s="44" t="s">
        <v>24</v>
      </c>
    </row>
    <row r="80" spans="1:8">
      <c r="A80" s="23" t="s">
        <v>80</v>
      </c>
      <c r="B80" s="83"/>
      <c r="C80" s="44" t="s">
        <v>81</v>
      </c>
    </row>
    <row r="81" spans="1:3">
      <c r="A81" s="23" t="s">
        <v>82</v>
      </c>
      <c r="B81" s="83"/>
      <c r="C81" s="44" t="s">
        <v>83</v>
      </c>
    </row>
  </sheetData>
  <mergeCells count="39">
    <mergeCell ref="A52:C52"/>
    <mergeCell ref="A39:B39"/>
    <mergeCell ref="A71:G71"/>
    <mergeCell ref="A66:B66"/>
    <mergeCell ref="C65:D65"/>
    <mergeCell ref="C66:D66"/>
    <mergeCell ref="A65:B65"/>
    <mergeCell ref="A59:E59"/>
    <mergeCell ref="A60:E60"/>
    <mergeCell ref="A53:C53"/>
    <mergeCell ref="A42:B42"/>
    <mergeCell ref="A45:B45"/>
    <mergeCell ref="A50:C50"/>
    <mergeCell ref="A51:C51"/>
    <mergeCell ref="A3:B3"/>
    <mergeCell ref="A6:H6"/>
    <mergeCell ref="A25:B25"/>
    <mergeCell ref="A27:B27"/>
    <mergeCell ref="A23:B23"/>
    <mergeCell ref="A14:B14"/>
    <mergeCell ref="A15:B15"/>
    <mergeCell ref="A17:B17"/>
    <mergeCell ref="A18:B18"/>
    <mergeCell ref="A20:B20"/>
    <mergeCell ref="A7:B7"/>
    <mergeCell ref="A8:B8"/>
    <mergeCell ref="A10:B10"/>
    <mergeCell ref="A11:H11"/>
    <mergeCell ref="A12:B12"/>
    <mergeCell ref="A4:B4"/>
    <mergeCell ref="A5:B5"/>
    <mergeCell ref="A46:B46"/>
    <mergeCell ref="A47:B47"/>
    <mergeCell ref="A28:B28"/>
    <mergeCell ref="A30:B30"/>
    <mergeCell ref="A31:B31"/>
    <mergeCell ref="A32:B32"/>
    <mergeCell ref="A33:B33"/>
    <mergeCell ref="A36:B36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2018-03-19T05:26:32Z</cp:lastPrinted>
  <dcterms:created xsi:type="dcterms:W3CDTF">2013-02-18T04:38:06Z</dcterms:created>
  <dcterms:modified xsi:type="dcterms:W3CDTF">2018-03-20T03:09:25Z</dcterms:modified>
</cp:coreProperties>
</file>