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0995"/>
  </bookViews>
  <sheets>
    <sheet name="УК" sheetId="1" r:id="rId1"/>
    <sheet name="Лист2" sheetId="8" r:id="rId2"/>
  </sheets>
  <calcPr calcId="144525" concurrentCalc="0"/>
</workbook>
</file>

<file path=xl/calcChain.xml><?xml version="1.0" encoding="utf-8"?>
<calcChain xmlns="http://schemas.openxmlformats.org/spreadsheetml/2006/main">
  <c r="H51" i="8" l="1"/>
  <c r="H50" i="8"/>
  <c r="F21" i="8"/>
  <c r="E21" i="8"/>
  <c r="F23" i="8"/>
  <c r="F22" i="8"/>
  <c r="E8" i="8"/>
  <c r="F8" i="8"/>
  <c r="H8" i="8"/>
  <c r="F27" i="8"/>
  <c r="G27" i="8"/>
  <c r="G25" i="8"/>
  <c r="H25" i="8"/>
  <c r="E29" i="8"/>
  <c r="F29" i="8"/>
  <c r="G31" i="8"/>
  <c r="G32" i="8"/>
  <c r="G33" i="8"/>
  <c r="G34" i="8"/>
  <c r="G29" i="8"/>
  <c r="H29" i="8"/>
  <c r="G39" i="8"/>
  <c r="H39" i="8"/>
  <c r="E38" i="8"/>
  <c r="F38" i="8"/>
  <c r="H38" i="8"/>
  <c r="G40" i="8"/>
  <c r="H40" i="8"/>
  <c r="G45" i="8"/>
  <c r="G43" i="8"/>
  <c r="H43" i="8"/>
  <c r="H49" i="8"/>
  <c r="D3" i="8"/>
  <c r="D48" i="8"/>
  <c r="E35" i="8"/>
  <c r="E46" i="8"/>
  <c r="E47" i="8"/>
  <c r="F35" i="8"/>
  <c r="F46" i="8"/>
  <c r="F47" i="8"/>
  <c r="G8" i="8"/>
  <c r="G35" i="8"/>
  <c r="G37" i="8"/>
  <c r="G46" i="8"/>
  <c r="G47" i="8"/>
  <c r="H48" i="8"/>
  <c r="G42" i="8"/>
  <c r="C38" i="8"/>
  <c r="G57" i="8"/>
  <c r="G26" i="8"/>
  <c r="E27" i="8"/>
  <c r="E26" i="8"/>
  <c r="F26" i="8"/>
  <c r="H26" i="8"/>
  <c r="H27" i="8"/>
  <c r="H34" i="8"/>
  <c r="H33" i="8"/>
  <c r="H32" i="8"/>
  <c r="H31" i="8"/>
  <c r="E23" i="8"/>
  <c r="D23" i="8"/>
  <c r="H23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C8" i="8"/>
  <c r="H37" i="8"/>
  <c r="H45" i="8"/>
  <c r="F44" i="8"/>
  <c r="E44" i="8"/>
  <c r="H44" i="8"/>
  <c r="F41" i="8"/>
  <c r="H42" i="8"/>
  <c r="E41" i="8"/>
  <c r="H41" i="8"/>
  <c r="C41" i="8"/>
  <c r="G21" i="8"/>
  <c r="G18" i="8"/>
  <c r="G15" i="8"/>
  <c r="G12" i="8"/>
  <c r="C27" i="8"/>
  <c r="C26" i="8"/>
  <c r="C23" i="8"/>
  <c r="C22" i="8"/>
  <c r="C17" i="8"/>
  <c r="C16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C43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300 р. В месяц в год 3600 р.</t>
        </r>
      </text>
    </comment>
  </commentList>
</comments>
</file>

<file path=xl/sharedStrings.xml><?xml version="1.0" encoding="utf-8"?>
<sst xmlns="http://schemas.openxmlformats.org/spreadsheetml/2006/main" count="168" uniqueCount="143">
  <si>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</si>
  <si>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</si>
  <si>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</si>
  <si>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</si>
  <si>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</si>
  <si>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</si>
  <si>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</si>
  <si>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</si>
  <si>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</si>
  <si>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</si>
  <si>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</si>
  <si>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</si>
  <si>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</si>
  <si>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</si>
  <si>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</si>
  <si>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</si>
  <si>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</si>
  <si>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</si>
  <si>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</si>
  <si>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</si>
  <si>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</si>
  <si>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</si>
  <si>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</si>
  <si>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</si>
  <si>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</si>
  <si>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</si>
  <si>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</si>
  <si>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</si>
  <si>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</si>
  <si>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</si>
  <si>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</si>
  <si>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</si>
  <si>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</si>
  <si>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</si>
  <si>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</si>
  <si>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</si>
  <si>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</si>
  <si>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</si>
  <si>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</si>
  <si>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</si>
  <si>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</si>
  <si>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</si>
  <si>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</si>
  <si>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</si>
  <si>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</si>
  <si>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</si>
  <si>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</si>
  <si>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</si>
  <si>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</si>
  <si>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</si>
  <si>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</si>
  <si>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</si>
  <si>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</si>
  <si>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</si>
  <si>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</si>
  <si>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</si>
  <si>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</si>
  <si>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</si>
  <si>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</si>
  <si>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</si>
  <si>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</si>
  <si>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</si>
  <si>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</si>
  <si>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</si>
  <si>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</si>
  <si>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</si>
  <si>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</si>
  <si>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</si>
  <si>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</si>
  <si>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</si>
  <si>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</si>
  <si>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</si>
  <si>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</si>
  <si>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</si>
  <si>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</si>
  <si>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</si>
  <si>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</si>
  <si>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</si>
  <si>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</si>
  <si>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Ленинского района-1":</t>
  </si>
  <si>
    <t>от 30 .07. 2007г. Серия 25 № 002827459</t>
  </si>
  <si>
    <t>ООО "Чистый двор"</t>
  </si>
  <si>
    <t>ООО "Эра"</t>
  </si>
  <si>
    <t>ул. Тунгусская, 8</t>
  </si>
  <si>
    <t>2-265-897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</si>
  <si>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</si>
  <si>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</si>
  <si>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</si>
  <si>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</si>
  <si>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</si>
  <si>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</si>
  <si>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</si>
  <si>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</si>
  <si>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</si>
  <si>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</si>
  <si>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</si>
  <si>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</si>
  <si>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</si>
  <si>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</si>
  <si>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123 по ул.Светланская</t>
  </si>
  <si>
    <t>Часть 4</t>
  </si>
  <si>
    <t>Колличество проживающих</t>
  </si>
  <si>
    <t>ИТОГО ПО ДОМУ:</t>
  </si>
  <si>
    <t>ПРОЧИЕ УСЛУГИ:</t>
  </si>
  <si>
    <t>ИТОГО ПО ПРОЧИМ УСЛУГАМ: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</si>
  <si>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</si>
  <si>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</si>
  <si>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</si>
  <si>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</si>
  <si>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</si>
  <si>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испол-ль</t>
  </si>
  <si>
    <t>ООО " Восток Мегаполис"</t>
  </si>
  <si>
    <t>262,90 м2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</si>
  <si>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</si>
  <si>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</si>
  <si>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</si>
  <si>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</si>
  <si>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</si>
  <si>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</si>
  <si>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902,50 м2</t>
  </si>
  <si>
    <t>наименование работ</t>
  </si>
  <si>
    <t>4. Текущий ремонт коммуникаций, проходящих через нежилые помещения</t>
  </si>
  <si>
    <t>5. Рекламные конструкции на общедомовом имуществе</t>
  </si>
  <si>
    <t>6. Телекоммуникациина общедомовом имуществе (Ростелеком)</t>
  </si>
  <si>
    <t>работы по статье не производились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</si>
  <si>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</si>
  <si>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</si>
  <si>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</si>
  <si>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</si>
  <si>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</si>
  <si>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</si>
  <si>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2-205-087</t>
  </si>
  <si>
    <t xml:space="preserve">                       Отчет ООО "Управляющей компании Ленинского района-1"  за 2019 г.</t>
  </si>
  <si>
    <t>2 773,49 м2</t>
  </si>
  <si>
    <t>4.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</si>
  <si>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</si>
  <si>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</si>
  <si>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</si>
  <si>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</si>
  <si>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</si>
  <si>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ул. Светланская, 123</t>
  </si>
  <si>
    <t>Управляющая компания предлагает: частичный ремонт фасада, ремонт инженерных коммуникаций. Выполнение предложенных, или иных необходимых работ возможно за счет дополнительного сбора средств на основании принятого на общем собрании собственников  решения.</t>
  </si>
  <si>
    <t xml:space="preserve">ИСХ.  №    18 / 02     от        04 . 02 .2020г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</si>
</sst>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64" fontId="4" fillId="0" borderId="1" xfId="0" applyNumberFormat="1" applyFont="1" applyBorder="1" applyAlignmen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7" sqref="E7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132</v>
      </c>
      <c r="C1" s="1"/>
    </row>
    <row r="2" spans="1:4" ht="15" customHeight="1" x14ac:dyDescent="0.25">
      <c r="A2" s="2" t="s">
        <v>45</v>
      </c>
      <c r="C2" s="4"/>
    </row>
    <row r="3" spans="1:4" ht="15.75" x14ac:dyDescent="0.25">
      <c r="B3" s="4" t="s">
        <v>10</v>
      </c>
      <c r="C3" s="24" t="s">
        <v>99</v>
      </c>
    </row>
    <row r="4" spans="1:4" ht="14.25" customHeight="1" x14ac:dyDescent="0.25">
      <c r="A4" s="22" t="s">
        <v>142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77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78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32" t="s">
        <v>12</v>
      </c>
      <c r="D9" s="133"/>
    </row>
    <row r="10" spans="1:4" s="3" customFormat="1" ht="24" customHeight="1" x14ac:dyDescent="0.25">
      <c r="A10" s="13" t="s">
        <v>2</v>
      </c>
      <c r="B10" s="15" t="s">
        <v>13</v>
      </c>
      <c r="C10" s="134" t="s">
        <v>80</v>
      </c>
      <c r="D10" s="131"/>
    </row>
    <row r="11" spans="1:4" s="3" customFormat="1" ht="15" customHeight="1" x14ac:dyDescent="0.25">
      <c r="A11" s="13" t="s">
        <v>3</v>
      </c>
      <c r="B11" s="14" t="s">
        <v>14</v>
      </c>
      <c r="C11" s="132" t="s">
        <v>15</v>
      </c>
      <c r="D11" s="133"/>
    </row>
    <row r="12" spans="1:4" s="3" customFormat="1" ht="17.25" customHeight="1" x14ac:dyDescent="0.25">
      <c r="A12" s="138">
        <v>5</v>
      </c>
      <c r="B12" s="138" t="s">
        <v>85</v>
      </c>
      <c r="C12" s="53" t="s">
        <v>86</v>
      </c>
      <c r="D12" s="54" t="s">
        <v>87</v>
      </c>
    </row>
    <row r="13" spans="1:4" s="3" customFormat="1" ht="14.25" customHeight="1" x14ac:dyDescent="0.25">
      <c r="A13" s="138"/>
      <c r="B13" s="138"/>
      <c r="C13" s="53" t="s">
        <v>88</v>
      </c>
      <c r="D13" s="54" t="s">
        <v>89</v>
      </c>
    </row>
    <row r="14" spans="1:4" s="3" customFormat="1" x14ac:dyDescent="0.25">
      <c r="A14" s="138"/>
      <c r="B14" s="138"/>
      <c r="C14" s="53" t="s">
        <v>90</v>
      </c>
      <c r="D14" s="54" t="s">
        <v>91</v>
      </c>
    </row>
    <row r="15" spans="1:4" s="3" customFormat="1" ht="16.5" customHeight="1" x14ac:dyDescent="0.25">
      <c r="A15" s="138"/>
      <c r="B15" s="138"/>
      <c r="C15" s="53" t="s">
        <v>92</v>
      </c>
      <c r="D15" s="54" t="s">
        <v>94</v>
      </c>
    </row>
    <row r="16" spans="1:4" s="3" customFormat="1" ht="16.5" customHeight="1" x14ac:dyDescent="0.25">
      <c r="A16" s="138"/>
      <c r="B16" s="138"/>
      <c r="C16" s="53" t="s">
        <v>93</v>
      </c>
      <c r="D16" s="54" t="s">
        <v>87</v>
      </c>
    </row>
    <row r="17" spans="1:4" s="5" customFormat="1" ht="15.75" customHeight="1" x14ac:dyDescent="0.25">
      <c r="A17" s="138"/>
      <c r="B17" s="138"/>
      <c r="C17" s="53" t="s">
        <v>95</v>
      </c>
      <c r="D17" s="54" t="s">
        <v>96</v>
      </c>
    </row>
    <row r="18" spans="1:4" s="5" customFormat="1" ht="15.75" customHeight="1" x14ac:dyDescent="0.25">
      <c r="A18" s="138"/>
      <c r="B18" s="138"/>
      <c r="C18" s="55" t="s">
        <v>97</v>
      </c>
      <c r="D18" s="54" t="s">
        <v>98</v>
      </c>
    </row>
    <row r="19" spans="1:4" ht="21.75" customHeight="1" x14ac:dyDescent="0.25">
      <c r="A19" s="13" t="s">
        <v>4</v>
      </c>
      <c r="B19" s="14" t="s">
        <v>16</v>
      </c>
      <c r="C19" s="139" t="s">
        <v>75</v>
      </c>
      <c r="D19" s="140"/>
    </row>
    <row r="20" spans="1:4" s="5" customFormat="1" ht="16.5" customHeight="1" x14ac:dyDescent="0.25">
      <c r="A20" s="13" t="s">
        <v>5</v>
      </c>
      <c r="B20" s="14" t="s">
        <v>17</v>
      </c>
      <c r="C20" s="141" t="s">
        <v>49</v>
      </c>
      <c r="D20" s="142"/>
    </row>
    <row r="21" spans="1:4" s="5" customFormat="1" ht="15" customHeight="1" x14ac:dyDescent="0.25">
      <c r="A21" s="13" t="s">
        <v>6</v>
      </c>
      <c r="B21" s="14" t="s">
        <v>18</v>
      </c>
      <c r="C21" s="134" t="s">
        <v>19</v>
      </c>
      <c r="D21" s="143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" customHeight="1" x14ac:dyDescent="0.25">
      <c r="A26" s="135" t="s">
        <v>26</v>
      </c>
      <c r="B26" s="136"/>
      <c r="C26" s="136"/>
      <c r="D26" s="137"/>
    </row>
    <row r="27" spans="1:4" ht="12" customHeight="1" x14ac:dyDescent="0.25">
      <c r="A27" s="50"/>
      <c r="B27" s="51"/>
      <c r="C27" s="51"/>
      <c r="D27" s="52"/>
    </row>
    <row r="28" spans="1:4" ht="13.5" customHeight="1" x14ac:dyDescent="0.25">
      <c r="A28" s="7">
        <v>1</v>
      </c>
      <c r="B28" s="6" t="s">
        <v>81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82</v>
      </c>
      <c r="C30" s="6" t="s">
        <v>83</v>
      </c>
      <c r="D30" s="6" t="s">
        <v>84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111</v>
      </c>
      <c r="C33" s="6" t="s">
        <v>83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44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30">
        <v>1936</v>
      </c>
      <c r="D38" s="129"/>
    </row>
    <row r="39" spans="1:4" x14ac:dyDescent="0.25">
      <c r="A39" s="7">
        <v>2</v>
      </c>
      <c r="B39" s="6" t="s">
        <v>33</v>
      </c>
      <c r="C39" s="130">
        <v>5</v>
      </c>
      <c r="D39" s="129"/>
    </row>
    <row r="40" spans="1:4" x14ac:dyDescent="0.25">
      <c r="A40" s="7">
        <v>3</v>
      </c>
      <c r="B40" s="6" t="s">
        <v>34</v>
      </c>
      <c r="C40" s="130">
        <v>4</v>
      </c>
      <c r="D40" s="129"/>
    </row>
    <row r="41" spans="1:4" ht="15" customHeight="1" x14ac:dyDescent="0.25">
      <c r="A41" s="7">
        <v>4</v>
      </c>
      <c r="B41" s="6" t="s">
        <v>32</v>
      </c>
      <c r="C41" s="130" t="s">
        <v>66</v>
      </c>
      <c r="D41" s="129"/>
    </row>
    <row r="42" spans="1:4" x14ac:dyDescent="0.25">
      <c r="A42" s="7">
        <v>5</v>
      </c>
      <c r="B42" s="6" t="s">
        <v>35</v>
      </c>
      <c r="C42" s="130" t="s">
        <v>66</v>
      </c>
      <c r="D42" s="129"/>
    </row>
    <row r="43" spans="1:4" x14ac:dyDescent="0.25">
      <c r="A43" s="7">
        <v>6</v>
      </c>
      <c r="B43" s="6" t="s">
        <v>36</v>
      </c>
      <c r="C43" s="130" t="s">
        <v>133</v>
      </c>
      <c r="D43" s="129"/>
    </row>
    <row r="44" spans="1:4" ht="15" customHeight="1" x14ac:dyDescent="0.25">
      <c r="A44" s="7">
        <v>7</v>
      </c>
      <c r="B44" s="6" t="s">
        <v>37</v>
      </c>
      <c r="C44" s="130" t="s">
        <v>112</v>
      </c>
      <c r="D44" s="129"/>
    </row>
    <row r="45" spans="1:4" x14ac:dyDescent="0.25">
      <c r="A45" s="7">
        <v>8</v>
      </c>
      <c r="B45" s="6" t="s">
        <v>38</v>
      </c>
      <c r="C45" s="130" t="s">
        <v>119</v>
      </c>
      <c r="D45" s="129"/>
    </row>
    <row r="46" spans="1:4" x14ac:dyDescent="0.25">
      <c r="A46" s="7">
        <v>9</v>
      </c>
      <c r="B46" s="6" t="s">
        <v>101</v>
      </c>
      <c r="C46" s="130">
        <v>100</v>
      </c>
      <c r="D46" s="131"/>
    </row>
    <row r="47" spans="1:4" x14ac:dyDescent="0.25">
      <c r="A47" s="7">
        <v>10</v>
      </c>
      <c r="B47" s="6" t="s">
        <v>65</v>
      </c>
      <c r="C47" s="128">
        <v>39600</v>
      </c>
      <c r="D47" s="129"/>
    </row>
    <row r="48" spans="1:4" x14ac:dyDescent="0.25">
      <c r="A48" s="4"/>
    </row>
    <row r="49" spans="1:4" x14ac:dyDescent="0.25">
      <c r="A49" s="4"/>
    </row>
    <row r="51" spans="1:4" x14ac:dyDescent="0.25">
      <c r="A51" s="56"/>
      <c r="B51" s="56"/>
      <c r="C51" s="57"/>
      <c r="D51" s="58"/>
    </row>
    <row r="52" spans="1:4" x14ac:dyDescent="0.25">
      <c r="A52" s="56"/>
      <c r="B52" s="56"/>
      <c r="C52" s="57"/>
      <c r="D52" s="58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7"/>
      <c r="D54" s="58"/>
    </row>
    <row r="55" spans="1:4" x14ac:dyDescent="0.25">
      <c r="A55" s="56"/>
      <c r="B55" s="56"/>
      <c r="C55" s="59"/>
      <c r="D55" s="58"/>
    </row>
    <row r="56" spans="1:4" x14ac:dyDescent="0.25">
      <c r="A56" s="56"/>
      <c r="B56" s="56"/>
      <c r="C56" s="60"/>
      <c r="D56" s="58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9"/>
  <sheetViews>
    <sheetView topLeftCell="A62" workbookViewId="0">
      <selection sqref="A1:H79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140625" style="43" customWidth="1"/>
    <col min="4" max="5" width="9" customWidth="1"/>
    <col min="6" max="6" width="9.7109375" customWidth="1"/>
    <col min="7" max="7" width="12.85546875" customWidth="1"/>
  </cols>
  <sheetData>
    <row r="1" spans="1:26" x14ac:dyDescent="0.25">
      <c r="A1" s="4" t="s">
        <v>109</v>
      </c>
      <c r="B1"/>
      <c r="C1" s="34"/>
      <c r="D1" s="34"/>
      <c r="G1" s="34"/>
      <c r="H1" s="1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 x14ac:dyDescent="0.25">
      <c r="A2" s="4" t="s">
        <v>125</v>
      </c>
      <c r="B2"/>
      <c r="C2" s="34"/>
      <c r="D2" s="34"/>
      <c r="G2" s="34"/>
      <c r="H2" s="1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103" customFormat="1" ht="29.25" customHeight="1" x14ac:dyDescent="0.25">
      <c r="A3" s="147" t="s">
        <v>126</v>
      </c>
      <c r="B3" s="147"/>
      <c r="C3" s="96"/>
      <c r="D3" s="97">
        <f>D5+D4</f>
        <v>-3001.84</v>
      </c>
      <c r="E3" s="98"/>
      <c r="F3" s="99"/>
      <c r="G3" s="99"/>
      <c r="H3" s="100"/>
      <c r="I3" s="101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s="103" customFormat="1" ht="14.25" customHeight="1" x14ac:dyDescent="0.25">
      <c r="A4" s="147" t="s">
        <v>107</v>
      </c>
      <c r="B4" s="148"/>
      <c r="C4" s="96"/>
      <c r="D4" s="97">
        <v>302.35000000000002</v>
      </c>
      <c r="E4" s="98"/>
      <c r="F4" s="99"/>
      <c r="G4" s="99"/>
      <c r="H4" s="10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26" s="103" customFormat="1" ht="13.5" customHeight="1" x14ac:dyDescent="0.25">
      <c r="A5" s="147" t="s">
        <v>108</v>
      </c>
      <c r="B5" s="148"/>
      <c r="C5" s="96"/>
      <c r="D5" s="97">
        <v>-3304.19</v>
      </c>
      <c r="E5" s="98"/>
      <c r="F5" s="99"/>
      <c r="G5" s="99"/>
      <c r="H5" s="100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1:26" ht="15" customHeight="1" x14ac:dyDescent="0.25">
      <c r="A6" s="155" t="s">
        <v>127</v>
      </c>
      <c r="B6" s="156"/>
      <c r="C6" s="156"/>
      <c r="D6" s="156"/>
      <c r="E6" s="156"/>
      <c r="F6" s="156"/>
      <c r="G6" s="156"/>
      <c r="H6" s="157"/>
      <c r="I6" s="92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 x14ac:dyDescent="0.25">
      <c r="A7" s="165" t="s">
        <v>53</v>
      </c>
      <c r="B7" s="166"/>
      <c r="C7" s="39" t="s">
        <v>54</v>
      </c>
      <c r="D7" s="29" t="s">
        <v>55</v>
      </c>
      <c r="E7" s="29" t="s">
        <v>56</v>
      </c>
      <c r="F7" s="29" t="s">
        <v>57</v>
      </c>
      <c r="G7" s="35" t="s">
        <v>58</v>
      </c>
      <c r="H7" s="29" t="s">
        <v>59</v>
      </c>
    </row>
    <row r="8" spans="1:26" ht="17.25" customHeight="1" x14ac:dyDescent="0.25">
      <c r="A8" s="165" t="s">
        <v>60</v>
      </c>
      <c r="B8" s="167"/>
      <c r="C8" s="40">
        <f>C12+C15+C18+C21</f>
        <v>16.100000000000001</v>
      </c>
      <c r="D8" s="62">
        <v>-399.14</v>
      </c>
      <c r="E8" s="63">
        <f>E12+E15+E18+E21</f>
        <v>533.04</v>
      </c>
      <c r="F8" s="63">
        <f>F12+F15+F18+F21</f>
        <v>473.5</v>
      </c>
      <c r="G8" s="63">
        <f>F8</f>
        <v>473.5</v>
      </c>
      <c r="H8" s="64">
        <f>F8-E8+D8</f>
        <v>-458.67999999999995</v>
      </c>
      <c r="J8" s="69"/>
    </row>
    <row r="9" spans="1:26" x14ac:dyDescent="0.25">
      <c r="A9" s="36" t="s">
        <v>61</v>
      </c>
      <c r="B9" s="37"/>
      <c r="C9" s="41">
        <f>C8-C10</f>
        <v>14.490000000000002</v>
      </c>
      <c r="D9" s="46">
        <f>D8-D10</f>
        <v>-359.226</v>
      </c>
      <c r="E9" s="46">
        <f>E8-E10</f>
        <v>479.73599999999999</v>
      </c>
      <c r="F9" s="46">
        <f>F8-F10</f>
        <v>426.15</v>
      </c>
      <c r="G9" s="46">
        <f>G8-G10</f>
        <v>426.15</v>
      </c>
      <c r="H9" s="64">
        <f>F9-E9+D9</f>
        <v>-412.81200000000001</v>
      </c>
      <c r="J9" s="69"/>
    </row>
    <row r="10" spans="1:26" x14ac:dyDescent="0.25">
      <c r="A10" s="168" t="s">
        <v>62</v>
      </c>
      <c r="B10" s="169"/>
      <c r="C10" s="41">
        <f>C8*10%</f>
        <v>1.6100000000000003</v>
      </c>
      <c r="D10" s="46">
        <f>D8*10%</f>
        <v>-39.914000000000001</v>
      </c>
      <c r="E10" s="46">
        <f>E8*10%</f>
        <v>53.304000000000002</v>
      </c>
      <c r="F10" s="46">
        <f>F8*10%</f>
        <v>47.35</v>
      </c>
      <c r="G10" s="46">
        <f>G8*10%</f>
        <v>47.35</v>
      </c>
      <c r="H10" s="64">
        <f>F10-E10+D10</f>
        <v>-45.868000000000002</v>
      </c>
      <c r="J10" s="69"/>
    </row>
    <row r="11" spans="1:26" ht="12.75" customHeight="1" x14ac:dyDescent="0.25">
      <c r="A11" s="170" t="s">
        <v>63</v>
      </c>
      <c r="B11" s="171"/>
      <c r="C11" s="171"/>
      <c r="D11" s="171"/>
      <c r="E11" s="171"/>
      <c r="F11" s="171"/>
      <c r="G11" s="171"/>
      <c r="H11" s="167"/>
    </row>
    <row r="12" spans="1:26" x14ac:dyDescent="0.25">
      <c r="A12" s="172" t="s">
        <v>46</v>
      </c>
      <c r="B12" s="173"/>
      <c r="C12" s="40">
        <v>5.75</v>
      </c>
      <c r="D12" s="66">
        <v>-147.71</v>
      </c>
      <c r="E12" s="66">
        <v>190.36</v>
      </c>
      <c r="F12" s="66">
        <v>169.38</v>
      </c>
      <c r="G12" s="66">
        <f>F12</f>
        <v>169.38</v>
      </c>
      <c r="H12" s="46">
        <f t="shared" ref="H12:H23" si="0">F12-E12+D12</f>
        <v>-168.69000000000003</v>
      </c>
    </row>
    <row r="13" spans="1:26" x14ac:dyDescent="0.25">
      <c r="A13" s="36" t="s">
        <v>61</v>
      </c>
      <c r="B13" s="37"/>
      <c r="C13" s="41">
        <f>C12-C14</f>
        <v>5.1749999999999998</v>
      </c>
      <c r="D13" s="46">
        <f>D12-D14</f>
        <v>-132.93900000000002</v>
      </c>
      <c r="E13" s="46">
        <f>E12-E14</f>
        <v>171.32400000000001</v>
      </c>
      <c r="F13" s="46">
        <f>F12-F14</f>
        <v>152.44200000000001</v>
      </c>
      <c r="G13" s="46">
        <f>G12-G14</f>
        <v>152.44200000000001</v>
      </c>
      <c r="H13" s="46">
        <f t="shared" si="0"/>
        <v>-151.82100000000003</v>
      </c>
    </row>
    <row r="14" spans="1:26" x14ac:dyDescent="0.25">
      <c r="A14" s="168" t="s">
        <v>62</v>
      </c>
      <c r="B14" s="169"/>
      <c r="C14" s="41">
        <f>C12*10%</f>
        <v>0.57500000000000007</v>
      </c>
      <c r="D14" s="46">
        <f>D12*10%</f>
        <v>-14.771000000000001</v>
      </c>
      <c r="E14" s="46">
        <f>E12*10%</f>
        <v>19.036000000000001</v>
      </c>
      <c r="F14" s="46">
        <f>F12*10%</f>
        <v>16.937999999999999</v>
      </c>
      <c r="G14" s="46">
        <f>G12*10%</f>
        <v>16.937999999999999</v>
      </c>
      <c r="H14" s="46">
        <f t="shared" si="0"/>
        <v>-16.869000000000003</v>
      </c>
    </row>
    <row r="15" spans="1:26" ht="23.25" customHeight="1" x14ac:dyDescent="0.25">
      <c r="A15" s="172" t="s">
        <v>41</v>
      </c>
      <c r="B15" s="173"/>
      <c r="C15" s="40">
        <v>3.51</v>
      </c>
      <c r="D15" s="66">
        <v>-90</v>
      </c>
      <c r="E15" s="66">
        <v>116.21</v>
      </c>
      <c r="F15" s="66">
        <v>105.43</v>
      </c>
      <c r="G15" s="66">
        <f>F15</f>
        <v>105.43</v>
      </c>
      <c r="H15" s="46">
        <f t="shared" si="0"/>
        <v>-100.77999999999999</v>
      </c>
    </row>
    <row r="16" spans="1:26" x14ac:dyDescent="0.25">
      <c r="A16" s="36" t="s">
        <v>61</v>
      </c>
      <c r="B16" s="37"/>
      <c r="C16" s="41">
        <f>C15-C17</f>
        <v>3.1589999999999998</v>
      </c>
      <c r="D16" s="46">
        <f>D15-D17</f>
        <v>-81</v>
      </c>
      <c r="E16" s="46">
        <f>E15-E17</f>
        <v>104.589</v>
      </c>
      <c r="F16" s="46">
        <f>F15-F17</f>
        <v>94.887</v>
      </c>
      <c r="G16" s="46">
        <f>G15-G17</f>
        <v>94.887</v>
      </c>
      <c r="H16" s="46">
        <f t="shared" si="0"/>
        <v>-90.701999999999998</v>
      </c>
    </row>
    <row r="17" spans="1:8" ht="15" customHeight="1" x14ac:dyDescent="0.25">
      <c r="A17" s="168" t="s">
        <v>62</v>
      </c>
      <c r="B17" s="169"/>
      <c r="C17" s="41">
        <f>C15*10%</f>
        <v>0.35099999999999998</v>
      </c>
      <c r="D17" s="46">
        <f>D15*10%</f>
        <v>-9</v>
      </c>
      <c r="E17" s="46">
        <f>E15*10%</f>
        <v>11.621</v>
      </c>
      <c r="F17" s="46">
        <f>F15*10%</f>
        <v>10.543000000000001</v>
      </c>
      <c r="G17" s="46">
        <f>G15*10%</f>
        <v>10.543000000000001</v>
      </c>
      <c r="H17" s="46">
        <f t="shared" si="0"/>
        <v>-10.077999999999999</v>
      </c>
    </row>
    <row r="18" spans="1:8" ht="12" customHeight="1" x14ac:dyDescent="0.25">
      <c r="A18" s="172" t="s">
        <v>47</v>
      </c>
      <c r="B18" s="173"/>
      <c r="C18" s="39">
        <v>2.41</v>
      </c>
      <c r="D18" s="66">
        <v>-62</v>
      </c>
      <c r="E18" s="66">
        <v>79.790000000000006</v>
      </c>
      <c r="F18" s="66">
        <v>71.010000000000005</v>
      </c>
      <c r="G18" s="66">
        <f>F18</f>
        <v>71.010000000000005</v>
      </c>
      <c r="H18" s="46">
        <f t="shared" si="0"/>
        <v>-70.78</v>
      </c>
    </row>
    <row r="19" spans="1:8" ht="13.5" customHeight="1" x14ac:dyDescent="0.25">
      <c r="A19" s="36" t="s">
        <v>61</v>
      </c>
      <c r="B19" s="37"/>
      <c r="C19" s="41">
        <f>C18-C20</f>
        <v>2.169</v>
      </c>
      <c r="D19" s="46">
        <f>D18-D20</f>
        <v>-55.8</v>
      </c>
      <c r="E19" s="46">
        <f>E18-E20</f>
        <v>71.811000000000007</v>
      </c>
      <c r="F19" s="46">
        <f>F18-F20</f>
        <v>63.909000000000006</v>
      </c>
      <c r="G19" s="46">
        <f>G18-G20</f>
        <v>63.909000000000006</v>
      </c>
      <c r="H19" s="46">
        <f t="shared" si="0"/>
        <v>-63.701999999999998</v>
      </c>
    </row>
    <row r="20" spans="1:8" ht="12.75" customHeight="1" x14ac:dyDescent="0.25">
      <c r="A20" s="168" t="s">
        <v>62</v>
      </c>
      <c r="B20" s="169"/>
      <c r="C20" s="41">
        <f>C18*10%</f>
        <v>0.24100000000000002</v>
      </c>
      <c r="D20" s="46">
        <f>D18*10%</f>
        <v>-6.2</v>
      </c>
      <c r="E20" s="46">
        <f>E18*10%</f>
        <v>7.979000000000001</v>
      </c>
      <c r="F20" s="46">
        <f>F18*10%</f>
        <v>7.1010000000000009</v>
      </c>
      <c r="G20" s="46">
        <f>G18*10%</f>
        <v>7.1010000000000009</v>
      </c>
      <c r="H20" s="46">
        <f t="shared" si="0"/>
        <v>-7.0780000000000003</v>
      </c>
    </row>
    <row r="21" spans="1:8" ht="14.25" customHeight="1" x14ac:dyDescent="0.25">
      <c r="A21" s="11" t="s">
        <v>76</v>
      </c>
      <c r="B21" s="38"/>
      <c r="C21" s="42">
        <v>4.43</v>
      </c>
      <c r="D21" s="46">
        <v>-99.42</v>
      </c>
      <c r="E21" s="46">
        <f>142.18+1.22+0.3+2.98</f>
        <v>146.68</v>
      </c>
      <c r="F21" s="46">
        <f>123.27+1.45+0.36+2.6</f>
        <v>127.67999999999999</v>
      </c>
      <c r="G21" s="46">
        <f>F21</f>
        <v>127.67999999999999</v>
      </c>
      <c r="H21" s="46">
        <f t="shared" si="0"/>
        <v>-118.42000000000002</v>
      </c>
    </row>
    <row r="22" spans="1:8" ht="14.25" customHeight="1" x14ac:dyDescent="0.25">
      <c r="A22" s="36" t="s">
        <v>61</v>
      </c>
      <c r="B22" s="37"/>
      <c r="C22" s="41">
        <f>C21-C23</f>
        <v>3.9869999999999997</v>
      </c>
      <c r="D22" s="46">
        <f>D21-D23</f>
        <v>-89.478000000000009</v>
      </c>
      <c r="E22" s="46">
        <f>E21-E23</f>
        <v>132.012</v>
      </c>
      <c r="F22" s="46">
        <f>F21-F23</f>
        <v>114.91199999999999</v>
      </c>
      <c r="G22" s="46">
        <f>G21-G23</f>
        <v>114.91199999999999</v>
      </c>
      <c r="H22" s="46">
        <f t="shared" si="0"/>
        <v>-106.57800000000002</v>
      </c>
    </row>
    <row r="23" spans="1:8" x14ac:dyDescent="0.25">
      <c r="A23" s="168" t="s">
        <v>62</v>
      </c>
      <c r="B23" s="169"/>
      <c r="C23" s="41">
        <f>C21*10%</f>
        <v>0.443</v>
      </c>
      <c r="D23" s="46">
        <f>D21*10%</f>
        <v>-9.9420000000000002</v>
      </c>
      <c r="E23" s="46">
        <f>E21*10%</f>
        <v>14.668000000000001</v>
      </c>
      <c r="F23" s="46">
        <f>F21*10%</f>
        <v>12.768000000000001</v>
      </c>
      <c r="G23" s="46">
        <f>G21*10%</f>
        <v>12.768000000000001</v>
      </c>
      <c r="H23" s="46">
        <f t="shared" si="0"/>
        <v>-11.842000000000001</v>
      </c>
    </row>
    <row r="24" spans="1:8" s="103" customFormat="1" ht="9" customHeight="1" x14ac:dyDescent="0.25">
      <c r="A24" s="105"/>
      <c r="B24" s="106"/>
      <c r="C24" s="107"/>
      <c r="D24" s="108"/>
      <c r="E24" s="109"/>
      <c r="F24" s="109"/>
      <c r="G24" s="110"/>
      <c r="H24" s="109"/>
    </row>
    <row r="25" spans="1:8" ht="11.25" customHeight="1" x14ac:dyDescent="0.25">
      <c r="A25" s="165" t="s">
        <v>42</v>
      </c>
      <c r="B25" s="167"/>
      <c r="C25" s="42">
        <v>5.38</v>
      </c>
      <c r="D25" s="61">
        <v>-2895.25</v>
      </c>
      <c r="E25" s="64">
        <v>178.12</v>
      </c>
      <c r="F25" s="64">
        <v>158.5</v>
      </c>
      <c r="G25" s="67">
        <f>G26+G27</f>
        <v>15.850000000000001</v>
      </c>
      <c r="H25" s="64">
        <f>F25-E25-G25+D25+F25</f>
        <v>-2772.22</v>
      </c>
    </row>
    <row r="26" spans="1:8" ht="13.5" customHeight="1" x14ac:dyDescent="0.25">
      <c r="A26" s="36" t="s">
        <v>64</v>
      </c>
      <c r="B26" s="37"/>
      <c r="C26" s="41">
        <f>C25-C27</f>
        <v>4.8419999999999996</v>
      </c>
      <c r="D26" s="7">
        <v>-2889.02</v>
      </c>
      <c r="E26" s="46">
        <f>E25-E27</f>
        <v>160.30799999999999</v>
      </c>
      <c r="F26" s="46">
        <f>F25-F27</f>
        <v>142.65</v>
      </c>
      <c r="G26" s="65">
        <f>G57</f>
        <v>0</v>
      </c>
      <c r="H26" s="46">
        <f>F26-E26-G26+D26+F26</f>
        <v>-2764.0279999999998</v>
      </c>
    </row>
    <row r="27" spans="1:8" ht="12.75" customHeight="1" x14ac:dyDescent="0.25">
      <c r="A27" s="168" t="s">
        <v>62</v>
      </c>
      <c r="B27" s="169"/>
      <c r="C27" s="41">
        <f>C25*10%</f>
        <v>0.53800000000000003</v>
      </c>
      <c r="D27" s="46">
        <v>-6.23</v>
      </c>
      <c r="E27" s="46">
        <f>E25*10%</f>
        <v>17.812000000000001</v>
      </c>
      <c r="F27" s="46">
        <f>F25*10%</f>
        <v>15.850000000000001</v>
      </c>
      <c r="G27" s="46">
        <f>F27</f>
        <v>15.850000000000001</v>
      </c>
      <c r="H27" s="46">
        <f t="shared" ref="H27:H29" si="1">F27-E27-G27+D27+F27</f>
        <v>-8.1920000000000002</v>
      </c>
    </row>
    <row r="28" spans="1:8" ht="10.5" customHeight="1" x14ac:dyDescent="0.25">
      <c r="A28" s="121"/>
      <c r="B28" s="122"/>
      <c r="C28" s="41"/>
      <c r="D28" s="46"/>
      <c r="E28" s="46"/>
      <c r="F28" s="46"/>
      <c r="G28" s="46"/>
      <c r="H28" s="46"/>
    </row>
    <row r="29" spans="1:8" s="4" customFormat="1" ht="12.75" customHeight="1" x14ac:dyDescent="0.25">
      <c r="A29" s="160" t="s">
        <v>113</v>
      </c>
      <c r="B29" s="161"/>
      <c r="C29" s="99"/>
      <c r="D29" s="98">
        <v>-8.9600000000000009</v>
      </c>
      <c r="E29" s="99">
        <f>E31+E32+E33+E34</f>
        <v>40.230000000000004</v>
      </c>
      <c r="F29" s="99">
        <f t="shared" ref="F29:G29" si="2">F31+F32+F33+F34</f>
        <v>33.900000000000006</v>
      </c>
      <c r="G29" s="99">
        <f t="shared" si="2"/>
        <v>33.900000000000006</v>
      </c>
      <c r="H29" s="64">
        <f t="shared" si="1"/>
        <v>-15.29</v>
      </c>
    </row>
    <row r="30" spans="1:8" ht="12.75" customHeight="1" x14ac:dyDescent="0.25">
      <c r="A30" s="120" t="s">
        <v>114</v>
      </c>
      <c r="B30" s="106"/>
      <c r="C30" s="107"/>
      <c r="D30" s="109"/>
      <c r="E30" s="107"/>
      <c r="F30" s="107"/>
      <c r="G30" s="110"/>
      <c r="H30" s="98"/>
    </row>
    <row r="31" spans="1:8" ht="12.75" customHeight="1" x14ac:dyDescent="0.25">
      <c r="A31" s="162" t="s">
        <v>115</v>
      </c>
      <c r="B31" s="163"/>
      <c r="C31" s="107"/>
      <c r="D31" s="109">
        <v>-0.56000000000000005</v>
      </c>
      <c r="E31" s="107">
        <v>2.12</v>
      </c>
      <c r="F31" s="107">
        <v>1.8</v>
      </c>
      <c r="G31" s="110">
        <f>F31</f>
        <v>1.8</v>
      </c>
      <c r="H31" s="46">
        <f>F31-E31-G31+D31+F31</f>
        <v>-0.88000000000000012</v>
      </c>
    </row>
    <row r="32" spans="1:8" ht="12.75" customHeight="1" x14ac:dyDescent="0.25">
      <c r="A32" s="162" t="s">
        <v>116</v>
      </c>
      <c r="B32" s="163"/>
      <c r="C32" s="107"/>
      <c r="D32" s="109">
        <v>-2.2400000000000002</v>
      </c>
      <c r="E32" s="107">
        <v>9.5299999999999994</v>
      </c>
      <c r="F32" s="107">
        <v>8.1199999999999992</v>
      </c>
      <c r="G32" s="110">
        <f t="shared" ref="G32:G34" si="3">F32</f>
        <v>8.1199999999999992</v>
      </c>
      <c r="H32" s="46">
        <f>F32-E32-G32+D32+F32</f>
        <v>-3.6500000000000004</v>
      </c>
    </row>
    <row r="33" spans="1:8" ht="12.75" customHeight="1" x14ac:dyDescent="0.25">
      <c r="A33" s="162" t="s">
        <v>117</v>
      </c>
      <c r="B33" s="163"/>
      <c r="C33" s="107"/>
      <c r="D33" s="109">
        <v>-5.71</v>
      </c>
      <c r="E33" s="107">
        <v>26.42</v>
      </c>
      <c r="F33" s="107">
        <v>22.17</v>
      </c>
      <c r="G33" s="110">
        <f t="shared" si="3"/>
        <v>22.17</v>
      </c>
      <c r="H33" s="46">
        <f>F33-E33-G33+D33+F33</f>
        <v>-9.9600000000000009</v>
      </c>
    </row>
    <row r="34" spans="1:8" ht="12.75" customHeight="1" x14ac:dyDescent="0.25">
      <c r="A34" s="162" t="s">
        <v>118</v>
      </c>
      <c r="B34" s="163"/>
      <c r="C34" s="107"/>
      <c r="D34" s="109">
        <v>-0.45</v>
      </c>
      <c r="E34" s="107">
        <v>2.16</v>
      </c>
      <c r="F34" s="107">
        <v>1.81</v>
      </c>
      <c r="G34" s="110">
        <f t="shared" si="3"/>
        <v>1.81</v>
      </c>
      <c r="H34" s="46">
        <f>F34-E34-G34+D34+F34</f>
        <v>-0.80000000000000027</v>
      </c>
    </row>
    <row r="35" spans="1:8" s="115" customFormat="1" ht="12.75" customHeight="1" x14ac:dyDescent="0.25">
      <c r="A35" s="111" t="s">
        <v>102</v>
      </c>
      <c r="B35" s="112"/>
      <c r="C35" s="99"/>
      <c r="D35" s="113"/>
      <c r="E35" s="99">
        <f>E8+E25+E29</f>
        <v>751.39</v>
      </c>
      <c r="F35" s="99">
        <f>F8+F25+F29</f>
        <v>665.9</v>
      </c>
      <c r="G35" s="99">
        <f>G8+G25+G29</f>
        <v>523.25</v>
      </c>
      <c r="H35" s="98"/>
    </row>
    <row r="36" spans="1:8" s="115" customFormat="1" ht="12.75" customHeight="1" x14ac:dyDescent="0.25">
      <c r="A36" s="111" t="s">
        <v>103</v>
      </c>
      <c r="B36" s="112"/>
      <c r="C36" s="99"/>
      <c r="D36" s="113"/>
      <c r="E36" s="99"/>
      <c r="F36" s="99"/>
      <c r="G36" s="114"/>
      <c r="H36" s="98"/>
    </row>
    <row r="37" spans="1:8" s="79" customFormat="1" ht="26.25" customHeight="1" x14ac:dyDescent="0.25">
      <c r="A37" s="158" t="s">
        <v>121</v>
      </c>
      <c r="B37" s="159"/>
      <c r="C37" s="86"/>
      <c r="D37" s="123">
        <v>57.81</v>
      </c>
      <c r="E37" s="86">
        <v>16.97</v>
      </c>
      <c r="F37" s="86">
        <v>16.97</v>
      </c>
      <c r="G37" s="85">
        <f>G39</f>
        <v>2.88</v>
      </c>
      <c r="H37" s="64">
        <f t="shared" ref="H37:H39" si="4">F37-E37-G37+D37+F37</f>
        <v>71.900000000000006</v>
      </c>
    </row>
    <row r="38" spans="1:8" ht="12.75" customHeight="1" x14ac:dyDescent="0.25">
      <c r="A38" s="36" t="s">
        <v>64</v>
      </c>
      <c r="B38" s="37"/>
      <c r="C38" s="41">
        <f>C37-C39</f>
        <v>0</v>
      </c>
      <c r="D38" s="41">
        <v>57.97</v>
      </c>
      <c r="E38" s="41">
        <f>E37-E39</f>
        <v>14.09</v>
      </c>
      <c r="F38" s="41">
        <f>F37-F39</f>
        <v>14.09</v>
      </c>
      <c r="G38" s="68">
        <v>0</v>
      </c>
      <c r="H38" s="64">
        <f t="shared" si="4"/>
        <v>72.06</v>
      </c>
    </row>
    <row r="39" spans="1:8" s="79" customFormat="1" ht="15.75" customHeight="1" x14ac:dyDescent="0.25">
      <c r="A39" s="93" t="s">
        <v>48</v>
      </c>
      <c r="B39" s="94"/>
      <c r="C39" s="86"/>
      <c r="D39" s="87">
        <v>-0.84</v>
      </c>
      <c r="E39" s="86">
        <v>2.88</v>
      </c>
      <c r="F39" s="86">
        <v>2.88</v>
      </c>
      <c r="G39" s="85">
        <f>F39</f>
        <v>2.88</v>
      </c>
      <c r="H39" s="64">
        <f t="shared" si="4"/>
        <v>-0.83999999999999986</v>
      </c>
    </row>
    <row r="40" spans="1:8" s="79" customFormat="1" ht="26.25" customHeight="1" x14ac:dyDescent="0.25">
      <c r="A40" s="158" t="s">
        <v>122</v>
      </c>
      <c r="B40" s="159"/>
      <c r="C40" s="86"/>
      <c r="D40" s="124">
        <v>235.4</v>
      </c>
      <c r="E40" s="86">
        <v>104.63</v>
      </c>
      <c r="F40" s="86">
        <v>110.54</v>
      </c>
      <c r="G40" s="85">
        <f>F42</f>
        <v>51.95</v>
      </c>
      <c r="H40" s="64">
        <f t="shared" ref="H40:H45" si="5">F40-E40-G40+D40+F40</f>
        <v>299.90000000000003</v>
      </c>
    </row>
    <row r="41" spans="1:8" ht="12.75" customHeight="1" x14ac:dyDescent="0.25">
      <c r="A41" s="36" t="s">
        <v>64</v>
      </c>
      <c r="B41" s="37"/>
      <c r="C41" s="41">
        <f>C40-C42</f>
        <v>0</v>
      </c>
      <c r="D41" s="7">
        <v>243.8</v>
      </c>
      <c r="E41" s="41">
        <f>E40-E42</f>
        <v>55.449999999999996</v>
      </c>
      <c r="F41" s="41">
        <f>F40-F42</f>
        <v>58.59</v>
      </c>
      <c r="G41" s="68">
        <v>0</v>
      </c>
      <c r="H41" s="64">
        <f t="shared" si="5"/>
        <v>305.53000000000003</v>
      </c>
    </row>
    <row r="42" spans="1:8" s="79" customFormat="1" ht="15.75" customHeight="1" x14ac:dyDescent="0.25">
      <c r="A42" s="93" t="s">
        <v>48</v>
      </c>
      <c r="B42" s="94"/>
      <c r="C42" s="86"/>
      <c r="D42" s="87">
        <v>-8.4</v>
      </c>
      <c r="E42" s="86">
        <v>49.18</v>
      </c>
      <c r="F42" s="86">
        <v>51.95</v>
      </c>
      <c r="G42" s="85">
        <f>F42</f>
        <v>51.95</v>
      </c>
      <c r="H42" s="64">
        <f t="shared" si="5"/>
        <v>-5.6299999999999955</v>
      </c>
    </row>
    <row r="43" spans="1:8" s="79" customFormat="1" ht="25.5" customHeight="1" x14ac:dyDescent="0.25">
      <c r="A43" s="158" t="s">
        <v>123</v>
      </c>
      <c r="B43" s="159"/>
      <c r="C43" s="86">
        <v>300</v>
      </c>
      <c r="D43" s="123">
        <v>8.9700000000000006</v>
      </c>
      <c r="E43" s="86">
        <v>3.6</v>
      </c>
      <c r="F43" s="86">
        <v>3.6</v>
      </c>
      <c r="G43" s="85">
        <f>G45</f>
        <v>0.61</v>
      </c>
      <c r="H43" s="64">
        <f t="shared" si="5"/>
        <v>11.96</v>
      </c>
    </row>
    <row r="44" spans="1:8" s="79" customFormat="1" ht="15.75" customHeight="1" x14ac:dyDescent="0.25">
      <c r="A44" s="36" t="s">
        <v>64</v>
      </c>
      <c r="B44" s="37"/>
      <c r="C44" s="86"/>
      <c r="D44" s="87">
        <v>8.9700000000000006</v>
      </c>
      <c r="E44" s="86">
        <f>E43-E45</f>
        <v>2.99</v>
      </c>
      <c r="F44" s="86">
        <f>F43-F45</f>
        <v>2.99</v>
      </c>
      <c r="G44" s="85">
        <v>0</v>
      </c>
      <c r="H44" s="64">
        <f t="shared" si="5"/>
        <v>11.96</v>
      </c>
    </row>
    <row r="45" spans="1:8" s="79" customFormat="1" ht="14.25" customHeight="1" x14ac:dyDescent="0.25">
      <c r="A45" s="93" t="s">
        <v>48</v>
      </c>
      <c r="B45" s="94"/>
      <c r="C45" s="86"/>
      <c r="D45" s="87">
        <v>0</v>
      </c>
      <c r="E45" s="86">
        <v>0.61</v>
      </c>
      <c r="F45" s="86">
        <v>0.61</v>
      </c>
      <c r="G45" s="85">
        <f>E45</f>
        <v>0.61</v>
      </c>
      <c r="H45" s="64">
        <f t="shared" si="5"/>
        <v>0</v>
      </c>
    </row>
    <row r="46" spans="1:8" s="115" customFormat="1" ht="12" customHeight="1" x14ac:dyDescent="0.25">
      <c r="A46" s="174" t="s">
        <v>104</v>
      </c>
      <c r="B46" s="175"/>
      <c r="C46" s="99"/>
      <c r="D46" s="98"/>
      <c r="E46" s="99">
        <f>E37+E40+E43</f>
        <v>125.19999999999999</v>
      </c>
      <c r="F46" s="99">
        <f>F37+F40+F43</f>
        <v>131.11000000000001</v>
      </c>
      <c r="G46" s="99">
        <f>G37+G40+G43</f>
        <v>55.440000000000005</v>
      </c>
      <c r="H46" s="99"/>
    </row>
    <row r="47" spans="1:8" s="103" customFormat="1" x14ac:dyDescent="0.25">
      <c r="A47" s="116" t="s">
        <v>105</v>
      </c>
      <c r="B47" s="117"/>
      <c r="C47" s="99"/>
      <c r="D47" s="113"/>
      <c r="E47" s="99">
        <f>E35+E46</f>
        <v>876.58999999999992</v>
      </c>
      <c r="F47" s="99">
        <f>F35+F46</f>
        <v>797.01</v>
      </c>
      <c r="G47" s="99">
        <f>G35+G46</f>
        <v>578.69000000000005</v>
      </c>
      <c r="H47" s="98"/>
    </row>
    <row r="48" spans="1:8" s="103" customFormat="1" ht="23.25" x14ac:dyDescent="0.25">
      <c r="A48" s="118" t="s">
        <v>106</v>
      </c>
      <c r="B48" s="119"/>
      <c r="C48" s="99"/>
      <c r="D48" s="98">
        <f>D3</f>
        <v>-3001.84</v>
      </c>
      <c r="E48" s="99"/>
      <c r="F48" s="99"/>
      <c r="G48" s="99"/>
      <c r="H48" s="98">
        <f>F47-E47+D48+F47-G47</f>
        <v>-2863.1</v>
      </c>
    </row>
    <row r="49" spans="1:26" s="103" customFormat="1" ht="25.5" customHeight="1" x14ac:dyDescent="0.25">
      <c r="A49" s="147" t="s">
        <v>128</v>
      </c>
      <c r="B49" s="147"/>
      <c r="C49" s="96"/>
      <c r="D49" s="96"/>
      <c r="E49" s="98"/>
      <c r="F49" s="99"/>
      <c r="G49" s="99"/>
      <c r="H49" s="100">
        <f>H51+H50</f>
        <v>-2863.0999999999995</v>
      </c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  <row r="50" spans="1:26" s="103" customFormat="1" ht="12.75" customHeight="1" x14ac:dyDescent="0.25">
      <c r="A50" s="147" t="s">
        <v>107</v>
      </c>
      <c r="B50" s="148"/>
      <c r="C50" s="96"/>
      <c r="D50" s="96"/>
      <c r="E50" s="98"/>
      <c r="F50" s="99"/>
      <c r="G50" s="99"/>
      <c r="H50" s="100">
        <f>H38+H41+H43</f>
        <v>389.55</v>
      </c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1:26" s="103" customFormat="1" ht="12.75" customHeight="1" x14ac:dyDescent="0.25">
      <c r="A51" s="147" t="s">
        <v>108</v>
      </c>
      <c r="B51" s="149"/>
      <c r="C51" s="96"/>
      <c r="D51" s="96"/>
      <c r="E51" s="98"/>
      <c r="F51" s="99"/>
      <c r="G51" s="99"/>
      <c r="H51" s="100">
        <f>H8+H25+H29+H39+H42+0.01</f>
        <v>-3252.6499999999996</v>
      </c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1:26" s="4" customFormat="1" ht="14.25" customHeight="1" x14ac:dyDescent="0.25">
      <c r="A52" s="21"/>
      <c r="B52" s="71"/>
      <c r="C52" s="72"/>
      <c r="D52" s="21"/>
      <c r="E52" s="21"/>
      <c r="F52" s="21"/>
      <c r="G52" s="21"/>
      <c r="H52" s="21"/>
    </row>
    <row r="53" spans="1:26" s="4" customFormat="1" ht="14.25" customHeight="1" x14ac:dyDescent="0.25">
      <c r="A53" s="21"/>
      <c r="B53" s="71"/>
      <c r="C53" s="72"/>
      <c r="D53" s="21"/>
      <c r="E53" s="21"/>
      <c r="F53" s="21"/>
      <c r="G53" s="21"/>
      <c r="H53" s="21"/>
    </row>
    <row r="54" spans="1:26" x14ac:dyDescent="0.25">
      <c r="A54" s="21" t="s">
        <v>129</v>
      </c>
      <c r="D54" s="23"/>
      <c r="E54" s="23"/>
      <c r="F54" s="23"/>
      <c r="G54" s="23"/>
    </row>
    <row r="55" spans="1:26" ht="12" customHeight="1" x14ac:dyDescent="0.25">
      <c r="A55" s="150" t="s">
        <v>120</v>
      </c>
      <c r="B55" s="151"/>
      <c r="C55" s="152"/>
      <c r="D55" s="88" t="s">
        <v>110</v>
      </c>
      <c r="E55" s="31" t="s">
        <v>50</v>
      </c>
      <c r="F55" s="31" t="s">
        <v>51</v>
      </c>
      <c r="G55" s="31" t="s">
        <v>52</v>
      </c>
    </row>
    <row r="56" spans="1:26" ht="17.25" customHeight="1" x14ac:dyDescent="0.25">
      <c r="A56" s="144" t="s">
        <v>124</v>
      </c>
      <c r="B56" s="145"/>
      <c r="C56" s="146"/>
      <c r="D56" s="95"/>
      <c r="E56" s="32"/>
      <c r="F56" s="31"/>
      <c r="G56" s="33"/>
    </row>
    <row r="57" spans="1:26" s="4" customFormat="1" ht="13.5" customHeight="1" x14ac:dyDescent="0.25">
      <c r="A57" s="90" t="s">
        <v>7</v>
      </c>
      <c r="B57" s="91"/>
      <c r="C57" s="89"/>
      <c r="D57" s="89"/>
      <c r="E57" s="47"/>
      <c r="F57" s="48"/>
      <c r="G57" s="49">
        <f>SUM(G56:G56)</f>
        <v>0</v>
      </c>
    </row>
    <row r="58" spans="1:26" s="4" customFormat="1" ht="13.5" customHeight="1" x14ac:dyDescent="0.25">
      <c r="A58" s="80"/>
      <c r="B58" s="81"/>
      <c r="C58" s="81"/>
      <c r="D58" s="81"/>
      <c r="E58" s="82"/>
      <c r="F58" s="83"/>
      <c r="G58" s="84"/>
    </row>
    <row r="59" spans="1:26" x14ac:dyDescent="0.25">
      <c r="A59" s="21" t="s">
        <v>43</v>
      </c>
      <c r="D59" s="23"/>
      <c r="E59" s="23"/>
      <c r="F59" s="23"/>
      <c r="G59" s="23"/>
    </row>
    <row r="60" spans="1:26" x14ac:dyDescent="0.25">
      <c r="A60" s="125" t="s">
        <v>134</v>
      </c>
      <c r="B60" s="126"/>
      <c r="C60" s="127"/>
      <c r="D60" s="126"/>
      <c r="E60" s="126"/>
      <c r="F60" s="31"/>
      <c r="G60" s="33"/>
    </row>
    <row r="61" spans="1:26" x14ac:dyDescent="0.25">
      <c r="A61" s="153" t="s">
        <v>135</v>
      </c>
      <c r="B61" s="154"/>
      <c r="C61" s="130" t="s">
        <v>136</v>
      </c>
      <c r="D61" s="154"/>
      <c r="E61" s="31" t="s">
        <v>137</v>
      </c>
      <c r="F61" s="31" t="s">
        <v>138</v>
      </c>
      <c r="G61" s="33" t="s">
        <v>139</v>
      </c>
    </row>
    <row r="62" spans="1:26" x14ac:dyDescent="0.25">
      <c r="A62" s="153" t="s">
        <v>140</v>
      </c>
      <c r="B62" s="154"/>
      <c r="C62" s="130" t="s">
        <v>66</v>
      </c>
      <c r="D62" s="131"/>
      <c r="E62" s="31">
        <v>4</v>
      </c>
      <c r="F62" s="31" t="s">
        <v>66</v>
      </c>
      <c r="G62" s="33" t="s">
        <v>66</v>
      </c>
    </row>
    <row r="63" spans="1:26" x14ac:dyDescent="0.25">
      <c r="A63" s="23"/>
      <c r="D63" s="23"/>
      <c r="E63" s="23"/>
      <c r="F63" s="23"/>
      <c r="G63" s="23"/>
    </row>
    <row r="64" spans="1:26" x14ac:dyDescent="0.25">
      <c r="A64" s="23"/>
      <c r="D64" s="23"/>
      <c r="E64" s="23"/>
      <c r="F64" s="23"/>
      <c r="G64" s="23"/>
    </row>
    <row r="65" spans="1:8" x14ac:dyDescent="0.25">
      <c r="G65" s="77"/>
    </row>
    <row r="66" spans="1:8" x14ac:dyDescent="0.25">
      <c r="A66" s="4" t="s">
        <v>100</v>
      </c>
      <c r="E66" s="34"/>
      <c r="F66" s="70"/>
      <c r="G66" s="34"/>
    </row>
    <row r="67" spans="1:8" x14ac:dyDescent="0.25">
      <c r="A67" s="21" t="s">
        <v>130</v>
      </c>
      <c r="B67" s="71"/>
      <c r="C67" s="72"/>
      <c r="D67" s="21"/>
      <c r="E67" s="34"/>
      <c r="F67" s="70"/>
      <c r="G67" s="34"/>
    </row>
    <row r="68" spans="1:8" ht="53.25" customHeight="1" x14ac:dyDescent="0.25">
      <c r="A68" s="164" t="s">
        <v>141</v>
      </c>
      <c r="B68" s="164"/>
      <c r="C68" s="164"/>
      <c r="D68" s="164"/>
      <c r="E68" s="164"/>
      <c r="F68" s="164"/>
      <c r="G68" s="164"/>
      <c r="H68" s="79"/>
    </row>
    <row r="69" spans="1:8" ht="12" customHeight="1" x14ac:dyDescent="0.25">
      <c r="A69" s="73"/>
      <c r="B69" s="74"/>
      <c r="C69" s="74"/>
      <c r="D69" s="74"/>
      <c r="E69" s="74"/>
      <c r="F69" s="74"/>
      <c r="G69" s="74"/>
      <c r="H69" s="75"/>
    </row>
    <row r="70" spans="1:8" ht="12" customHeight="1" x14ac:dyDescent="0.25">
      <c r="A70" s="78"/>
      <c r="B70" s="74"/>
      <c r="C70" s="74"/>
      <c r="D70" s="74"/>
      <c r="E70" s="74"/>
      <c r="F70" s="74"/>
      <c r="G70" s="74"/>
      <c r="H70" s="75"/>
    </row>
    <row r="71" spans="1:8" ht="12" customHeight="1" x14ac:dyDescent="0.25">
      <c r="A71" s="78"/>
      <c r="B71" s="74"/>
      <c r="C71" s="74"/>
      <c r="D71" s="74"/>
      <c r="E71" s="74"/>
      <c r="F71" s="74"/>
      <c r="G71" s="74"/>
      <c r="H71" s="75"/>
    </row>
    <row r="72" spans="1:8" x14ac:dyDescent="0.25">
      <c r="A72" s="4" t="s">
        <v>67</v>
      </c>
      <c r="B72" s="44"/>
      <c r="C72" s="45"/>
      <c r="D72" s="4"/>
      <c r="E72" s="4" t="s">
        <v>68</v>
      </c>
      <c r="F72" s="4"/>
    </row>
    <row r="73" spans="1:8" x14ac:dyDescent="0.25">
      <c r="A73" s="4" t="s">
        <v>69</v>
      </c>
      <c r="B73" s="44"/>
      <c r="C73" s="45"/>
      <c r="D73" s="4"/>
      <c r="E73" s="4"/>
      <c r="F73" s="4"/>
    </row>
    <row r="74" spans="1:8" x14ac:dyDescent="0.25">
      <c r="A74" s="4" t="s">
        <v>79</v>
      </c>
      <c r="B74" s="44"/>
      <c r="C74" s="45"/>
      <c r="D74" s="4"/>
      <c r="E74" s="4"/>
      <c r="F74" s="4"/>
    </row>
    <row r="76" spans="1:8" x14ac:dyDescent="0.25">
      <c r="A76" s="23" t="s">
        <v>70</v>
      </c>
      <c r="B76" s="76"/>
    </row>
    <row r="77" spans="1:8" x14ac:dyDescent="0.25">
      <c r="A77" s="23" t="s">
        <v>71</v>
      </c>
      <c r="B77" s="76"/>
      <c r="C77" s="43" t="s">
        <v>25</v>
      </c>
    </row>
    <row r="78" spans="1:8" x14ac:dyDescent="0.25">
      <c r="A78" s="23" t="s">
        <v>72</v>
      </c>
      <c r="B78" s="76"/>
      <c r="C78" s="43" t="s">
        <v>73</v>
      </c>
    </row>
    <row r="79" spans="1:8" x14ac:dyDescent="0.25">
      <c r="A79" s="23" t="s">
        <v>74</v>
      </c>
      <c r="B79" s="76"/>
      <c r="C79" s="43" t="s">
        <v>131</v>
      </c>
    </row>
  </sheetData>
  <mergeCells count="36">
    <mergeCell ref="A68:G68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  <mergeCell ref="A18:B18"/>
    <mergeCell ref="A20:B20"/>
    <mergeCell ref="A25:B25"/>
    <mergeCell ref="A27:B27"/>
    <mergeCell ref="A46:B46"/>
    <mergeCell ref="A49:B49"/>
    <mergeCell ref="A62:B62"/>
    <mergeCell ref="C62:D62"/>
    <mergeCell ref="A3:B3"/>
    <mergeCell ref="A6:H6"/>
    <mergeCell ref="A37:B37"/>
    <mergeCell ref="A43:B43"/>
    <mergeCell ref="A40:B40"/>
    <mergeCell ref="A29:B29"/>
    <mergeCell ref="A31:B31"/>
    <mergeCell ref="A32:B32"/>
    <mergeCell ref="A33:B33"/>
    <mergeCell ref="A34:B34"/>
    <mergeCell ref="A4:B4"/>
    <mergeCell ref="A5:B5"/>
    <mergeCell ref="A56:C56"/>
    <mergeCell ref="A50:B50"/>
    <mergeCell ref="A51:B51"/>
    <mergeCell ref="A55:C55"/>
    <mergeCell ref="A61:B61"/>
    <mergeCell ref="C61:D6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2020-01-29T06:58:16Z</cp:lastPrinted>
  <dcterms:created xsi:type="dcterms:W3CDTF">2013-02-18T04:38:06Z</dcterms:created>
  <dcterms:modified xsi:type="dcterms:W3CDTF">2020-02-10T02:41:06Z</dcterms:modified>
</cp:coreProperties>
</file>