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Отчеты 2018г МКД - делала Настя\Отчеты,18г заполнить только ПТО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C8" i="8" l="1"/>
  <c r="H48" i="8"/>
  <c r="H47" i="8"/>
  <c r="H46" i="8"/>
  <c r="H45" i="8"/>
  <c r="E44" i="8"/>
  <c r="E43" i="8"/>
  <c r="F42" i="8"/>
  <c r="E41" i="8"/>
  <c r="E42" i="8"/>
  <c r="D45" i="8"/>
  <c r="F43" i="8"/>
  <c r="F44" i="8"/>
  <c r="G42" i="8"/>
  <c r="G40" i="8"/>
  <c r="G43" i="8"/>
  <c r="G44" i="8"/>
  <c r="D3" i="8"/>
  <c r="D4" i="8"/>
  <c r="F41" i="8"/>
  <c r="H41" i="8"/>
  <c r="H42" i="8"/>
  <c r="G56" i="8"/>
  <c r="G26" i="8"/>
  <c r="G25" i="8"/>
  <c r="G35" i="8"/>
  <c r="H25" i="8"/>
  <c r="H29" i="8"/>
  <c r="H27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  <c r="H8" i="8"/>
  <c r="E35" i="8"/>
  <c r="G27" i="8"/>
  <c r="H38" i="8"/>
  <c r="G32" i="8"/>
  <c r="G33" i="8"/>
  <c r="G34" i="8"/>
  <c r="G31" i="8"/>
  <c r="E8" i="8"/>
  <c r="F8" i="8"/>
  <c r="F27" i="8"/>
  <c r="H31" i="8"/>
  <c r="H32" i="8"/>
  <c r="H33" i="8"/>
  <c r="H34" i="8"/>
  <c r="H37" i="8"/>
  <c r="G29" i="8"/>
  <c r="G8" i="8"/>
  <c r="E29" i="8"/>
  <c r="F29" i="8"/>
  <c r="F35" i="8"/>
  <c r="F39" i="8"/>
  <c r="G39" i="8"/>
  <c r="G37" i="8"/>
  <c r="F26" i="8"/>
  <c r="E27" i="8"/>
  <c r="E26" i="8"/>
  <c r="H26" i="8"/>
  <c r="H40" i="8"/>
  <c r="E39" i="8"/>
  <c r="H39" i="8"/>
  <c r="F38" i="8"/>
  <c r="E38" i="8"/>
  <c r="C38" i="8"/>
  <c r="G21" i="8"/>
  <c r="G18" i="8"/>
  <c r="G15" i="8"/>
  <c r="G12" i="8"/>
  <c r="C27" i="8"/>
  <c r="C26" i="8"/>
  <c r="C23" i="8"/>
  <c r="C22" i="8"/>
  <c r="C17" i="8"/>
  <c r="C16" i="8"/>
  <c r="F23" i="8"/>
  <c r="E23" i="8"/>
  <c r="D23" i="8"/>
  <c r="F22" i="8"/>
  <c r="E22" i="8"/>
  <c r="D22" i="8"/>
  <c r="G23" i="8"/>
  <c r="G22" i="8"/>
  <c r="F20" i="8"/>
  <c r="E20" i="8"/>
  <c r="D20" i="8"/>
  <c r="F19" i="8"/>
  <c r="E19" i="8"/>
  <c r="D19" i="8"/>
  <c r="G20" i="8"/>
  <c r="G19" i="8"/>
  <c r="F17" i="8"/>
  <c r="E17" i="8"/>
  <c r="D17" i="8"/>
  <c r="F16" i="8"/>
  <c r="E16" i="8"/>
  <c r="D16" i="8"/>
  <c r="G17" i="8"/>
  <c r="G16" i="8"/>
  <c r="F14" i="8"/>
  <c r="E14" i="8"/>
  <c r="D14" i="8"/>
  <c r="F13" i="8"/>
  <c r="E13" i="8"/>
  <c r="D13" i="8"/>
  <c r="G14" i="8"/>
  <c r="G13" i="8"/>
  <c r="F10" i="8"/>
  <c r="E10" i="8"/>
  <c r="D10" i="8"/>
  <c r="F9" i="8"/>
  <c r="E9" i="8"/>
  <c r="D9" i="8"/>
  <c r="G10" i="8"/>
  <c r="G9" i="8"/>
  <c r="C20" i="8"/>
  <c r="C19" i="8"/>
  <c r="C14" i="8"/>
  <c r="C13" i="8"/>
  <c r="C10" i="8"/>
  <c r="C9" i="8"/>
</calcChain>
</file>

<file path=xl/sharedStrings.xml><?xml version="1.0" encoding="utf-8"?>
<sst xmlns="http://schemas.openxmlformats.org/spreadsheetml/2006/main" count="173" uniqueCount="151">
  <si>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</si>
  <si>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</si>
  <si>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</si>
  <si>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</si>
  <si>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</si>
  <si>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</si>
  <si>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</si>
  <si>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</si>
  <si>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</si>
  <si>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</si>
  <si>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</si>
  <si>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</si>
  <si>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</si>
  <si>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</si>
  <si>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</si>
  <si>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</si>
  <si>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</si>
  <si>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</si>
  <si>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</si>
  <si>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</si>
  <si>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</si>
  <si>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</si>
  <si>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</si>
  <si>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</si>
  <si>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</si>
  <si>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</si>
  <si>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</si>
  <si>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</si>
  <si>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</si>
  <si>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</si>
  <si>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</si>
  <si>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</si>
  <si>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</si>
  <si>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</si>
  <si>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</si>
  <si>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</si>
  <si>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</si>
  <si>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</si>
  <si>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</si>
  <si>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</si>
  <si>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</si>
  <si>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</si>
  <si>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</si>
  <si>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</si>
  <si>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</si>
  <si>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</si>
  <si>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</si>
  <si>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</si>
  <si>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</si>
  <si>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</si>
  <si>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</si>
  <si>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</si>
  <si>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</si>
  <si>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</si>
  <si>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</si>
  <si>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</si>
  <si>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</si>
  <si>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</si>
  <si>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</si>
  <si>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</si>
  <si>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</si>
  <si>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</si>
  <si>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</si>
  <si>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</si>
  <si>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</si>
  <si>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</si>
  <si>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</si>
  <si>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</si>
  <si>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</si>
  <si>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</si>
  <si>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</si>
  <si>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</si>
  <si>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</si>
  <si>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</si>
  <si>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</si>
  <si>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</si>
  <si>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</si>
  <si>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</si>
  <si>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</si>
  <si>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</si>
  <si>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1.4 Вывоз и утилизация ТБО</t>
  </si>
  <si>
    <t>неименование работ</t>
  </si>
  <si>
    <t>ООО "Чистый двор"</t>
  </si>
  <si>
    <t>ООО "Эра"</t>
  </si>
  <si>
    <t>ул. Тунгусская, 8</t>
  </si>
  <si>
    <t>2-265-897</t>
  </si>
  <si>
    <t>1.Сведения об Управляющей компании Ленинского района</t>
  </si>
  <si>
    <t xml:space="preserve"> ООО "Управляющая компания Ленинского района"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</si>
  <si>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</si>
  <si>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</si>
  <si>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</si>
  <si>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</si>
  <si>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</si>
  <si>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</si>
  <si>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</si>
  <si>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</si>
  <si>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</si>
  <si>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</si>
  <si>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</si>
  <si>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</si>
  <si>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</si>
  <si>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</si>
  <si>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</si>
  <si>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</si>
  <si>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118 по ул.Светланская</t>
  </si>
  <si>
    <t>Ленинского района"</t>
  </si>
  <si>
    <t>01.04.2011 г.</t>
  </si>
  <si>
    <t>Количество проживающих</t>
  </si>
  <si>
    <t>2 845,60 м2</t>
  </si>
  <si>
    <t>ИТОГО ПО ДОМУ:</t>
  </si>
  <si>
    <t>ПРОЧИЕ УСЛУГИ:</t>
  </si>
  <si>
    <t>ИТОГО ПО ПРОЧИМ УСЛУГАМ:</t>
  </si>
  <si>
    <t>375 руб в мес</t>
  </si>
  <si>
    <t>переплата потребителями</t>
  </si>
  <si>
    <t>задолженность потребителей</t>
  </si>
  <si>
    <t>ВСЕГО С УЧЕТОМ ОСТАТКОВ:</t>
  </si>
  <si>
    <t>исполн-ль</t>
  </si>
  <si>
    <t>Всего по дому</t>
  </si>
  <si>
    <t>ООО " Восток Мегаполис"</t>
  </si>
  <si>
    <t>210,30  м2</t>
  </si>
  <si>
    <t>457,10 м2</t>
  </si>
  <si>
    <t xml:space="preserve">                                                                                                              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</si>
  <si>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</si>
  <si>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</si>
  <si>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</si>
  <si>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</si>
  <si>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</si>
  <si>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</si>
  <si>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</si>
  <si>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</si>
  <si>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</si>
  <si>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</si>
  <si>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2018г</t>
  </si>
  <si>
    <t>3. Перечень работ, выполненных по статье " текущий ремонт"  в 2018 году.</t>
  </si>
  <si>
    <t>Часть 4</t>
  </si>
  <si>
    <t>План по статье "текущий ремонт" на 2019 год</t>
  </si>
  <si>
    <t>4.Коммуникации на общедомовом имуществе, исполн. ОАО Ростелеком</t>
  </si>
  <si>
    <t xml:space="preserve">в т.ч услуги по управлению </t>
  </si>
  <si>
    <t>5. Текущий ремонт коммуникаций, проходящих через нежилые помещения</t>
  </si>
  <si>
    <t>Монтаж контейнерной площадки</t>
  </si>
  <si>
    <t>ООО "ТСГ"</t>
  </si>
  <si>
    <t>1 компл.</t>
  </si>
  <si>
    <t>Замена радиаторов</t>
  </si>
  <si>
    <t>ООО "ЭРА"</t>
  </si>
  <si>
    <t>6 шт</t>
  </si>
  <si>
    <t>Замена задвижек на СЦО</t>
  </si>
  <si>
    <t>2 шт</t>
  </si>
  <si>
    <t>Аварийная замена стояков ХГВС кв.5,6</t>
  </si>
  <si>
    <t>25 пм</t>
  </si>
  <si>
    <t xml:space="preserve"> Управляющая компания предлагает произвести ремонт кровли . Выполнение предложенных, или иных необходимых работ, возможно за счет дополнительного сбора средств на основании протокола общего собрания.</t>
  </si>
  <si>
    <t xml:space="preserve">ИСХ.    565/02 от 19.02.19г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</si>
</sst>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wrapText="1"/>
    </xf>
    <xf numFmtId="2" fontId="9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Alignment="1"/>
    <xf numFmtId="0" fontId="3" fillId="0" borderId="4" xfId="0" applyFont="1" applyBorder="1" applyAlignment="1"/>
    <xf numFmtId="0" fontId="3" fillId="0" borderId="8" xfId="0" applyFont="1" applyBorder="1" applyAlignment="1"/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0" fontId="0" fillId="2" borderId="0" xfId="0" applyFill="1" applyBorder="1"/>
    <xf numFmtId="0" fontId="9" fillId="2" borderId="7" xfId="0" applyFont="1" applyFill="1" applyBorder="1" applyAlignment="1">
      <alignment wrapText="1"/>
    </xf>
    <xf numFmtId="2" fontId="0" fillId="2" borderId="0" xfId="0" applyNumberFormat="1" applyFill="1" applyBorder="1"/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164" fontId="9" fillId="2" borderId="1" xfId="0" applyNumberFormat="1" applyFont="1" applyFill="1" applyBorder="1"/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2" fontId="9" fillId="2" borderId="2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2" fillId="2" borderId="2" xfId="0" applyFont="1" applyFill="1" applyBorder="1" applyAlignment="1"/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17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0" fillId="2" borderId="0" xfId="0" applyFill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2" fontId="6" fillId="2" borderId="1" xfId="0" applyNumberFormat="1" applyFont="1" applyFill="1" applyBorder="1"/>
    <xf numFmtId="2" fontId="3" fillId="0" borderId="2" xfId="0" applyNumberFormat="1" applyFont="1" applyBorder="1" applyAlignment="1">
      <alignment horizontal="center"/>
    </xf>
    <xf numFmtId="17" fontId="6" fillId="2" borderId="1" xfId="0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Border="1" applyAlignment="1"/>
    <xf numFmtId="0" fontId="3" fillId="0" borderId="6" xfId="0" applyFont="1" applyBorder="1" applyAlignment="1"/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0" fillId="0" borderId="6" xfId="0" applyBorder="1" applyAlignment="1">
      <alignment horizontal="left"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6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2" borderId="2" xfId="0" applyFont="1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9" fillId="0" borderId="2" xfId="0" applyFont="1" applyFill="1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center"/>
    </xf>
    <xf numFmtId="0" fontId="4" fillId="0" borderId="6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H10" sqref="H10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128</v>
      </c>
      <c r="C1" s="1"/>
    </row>
    <row r="2" spans="1:4" ht="15" customHeight="1" x14ac:dyDescent="0.25">
      <c r="A2" s="2" t="s">
        <v>46</v>
      </c>
      <c r="C2" s="4"/>
    </row>
    <row r="3" spans="1:4" ht="15.75" x14ac:dyDescent="0.25">
      <c r="B3" s="4" t="s">
        <v>10</v>
      </c>
      <c r="C3" s="23" t="s">
        <v>104</v>
      </c>
    </row>
    <row r="4" spans="1:4" s="22" customFormat="1" ht="14.25" customHeight="1" x14ac:dyDescent="0.2">
      <c r="A4" s="21" t="s">
        <v>150</v>
      </c>
      <c r="C4" s="21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86</v>
      </c>
      <c r="C6" s="21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6" t="s">
        <v>87</v>
      </c>
      <c r="D8" s="10"/>
    </row>
    <row r="9" spans="1:4" s="3" customFormat="1" ht="12" customHeight="1" x14ac:dyDescent="0.25">
      <c r="A9" s="13" t="s">
        <v>1</v>
      </c>
      <c r="B9" s="14" t="s">
        <v>11</v>
      </c>
      <c r="C9" s="130" t="s">
        <v>12</v>
      </c>
      <c r="D9" s="131"/>
    </row>
    <row r="10" spans="1:4" s="3" customFormat="1" ht="24" customHeight="1" x14ac:dyDescent="0.25">
      <c r="A10" s="13" t="s">
        <v>2</v>
      </c>
      <c r="B10" s="15" t="s">
        <v>13</v>
      </c>
      <c r="C10" s="132" t="s">
        <v>88</v>
      </c>
      <c r="D10" s="133"/>
    </row>
    <row r="11" spans="1:4" s="3" customFormat="1" ht="15" customHeight="1" x14ac:dyDescent="0.25">
      <c r="A11" s="13" t="s">
        <v>3</v>
      </c>
      <c r="B11" s="14" t="s">
        <v>14</v>
      </c>
      <c r="C11" s="130" t="s">
        <v>15</v>
      </c>
      <c r="D11" s="131"/>
    </row>
    <row r="12" spans="1:4" s="3" customFormat="1" ht="16.5" customHeight="1" x14ac:dyDescent="0.25">
      <c r="A12" s="136">
        <v>5</v>
      </c>
      <c r="B12" s="136" t="s">
        <v>89</v>
      </c>
      <c r="C12" s="50" t="s">
        <v>90</v>
      </c>
      <c r="D12" s="51" t="s">
        <v>91</v>
      </c>
    </row>
    <row r="13" spans="1:4" s="3" customFormat="1" ht="14.25" customHeight="1" x14ac:dyDescent="0.25">
      <c r="A13" s="136"/>
      <c r="B13" s="136"/>
      <c r="C13" s="50" t="s">
        <v>92</v>
      </c>
      <c r="D13" s="51" t="s">
        <v>93</v>
      </c>
    </row>
    <row r="14" spans="1:4" s="3" customFormat="1" x14ac:dyDescent="0.25">
      <c r="A14" s="136"/>
      <c r="B14" s="136"/>
      <c r="C14" s="50" t="s">
        <v>94</v>
      </c>
      <c r="D14" s="51" t="s">
        <v>95</v>
      </c>
    </row>
    <row r="15" spans="1:4" s="3" customFormat="1" ht="16.5" customHeight="1" x14ac:dyDescent="0.25">
      <c r="A15" s="136"/>
      <c r="B15" s="136"/>
      <c r="C15" s="50" t="s">
        <v>96</v>
      </c>
      <c r="D15" s="51" t="s">
        <v>97</v>
      </c>
    </row>
    <row r="16" spans="1:4" s="3" customFormat="1" ht="16.5" customHeight="1" x14ac:dyDescent="0.25">
      <c r="A16" s="136"/>
      <c r="B16" s="136"/>
      <c r="C16" s="50" t="s">
        <v>98</v>
      </c>
      <c r="D16" s="51" t="s">
        <v>99</v>
      </c>
    </row>
    <row r="17" spans="1:4" s="5" customFormat="1" ht="15.75" customHeight="1" x14ac:dyDescent="0.25">
      <c r="A17" s="136"/>
      <c r="B17" s="136"/>
      <c r="C17" s="50" t="s">
        <v>100</v>
      </c>
      <c r="D17" s="51" t="s">
        <v>101</v>
      </c>
    </row>
    <row r="18" spans="1:4" s="5" customFormat="1" ht="15.75" customHeight="1" x14ac:dyDescent="0.25">
      <c r="A18" s="136"/>
      <c r="B18" s="136"/>
      <c r="C18" s="52" t="s">
        <v>102</v>
      </c>
      <c r="D18" s="51" t="s">
        <v>103</v>
      </c>
    </row>
    <row r="19" spans="1:4" ht="21.75" customHeight="1" x14ac:dyDescent="0.25">
      <c r="A19" s="13" t="s">
        <v>4</v>
      </c>
      <c r="B19" s="14" t="s">
        <v>16</v>
      </c>
      <c r="C19" s="137" t="s">
        <v>79</v>
      </c>
      <c r="D19" s="138"/>
    </row>
    <row r="20" spans="1:4" s="5" customFormat="1" ht="17.25" customHeight="1" x14ac:dyDescent="0.25">
      <c r="A20" s="13" t="s">
        <v>5</v>
      </c>
      <c r="B20" s="14" t="s">
        <v>17</v>
      </c>
      <c r="C20" s="139" t="s">
        <v>50</v>
      </c>
      <c r="D20" s="140"/>
    </row>
    <row r="21" spans="1:4" s="5" customFormat="1" ht="15" customHeight="1" x14ac:dyDescent="0.25">
      <c r="A21" s="13" t="s">
        <v>6</v>
      </c>
      <c r="B21" s="14" t="s">
        <v>18</v>
      </c>
      <c r="C21" s="132" t="s">
        <v>19</v>
      </c>
      <c r="D21" s="141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20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21</v>
      </c>
      <c r="C25" s="7" t="s">
        <v>22</v>
      </c>
      <c r="D25" s="9" t="s">
        <v>23</v>
      </c>
    </row>
    <row r="26" spans="1:4" ht="31.5" customHeight="1" x14ac:dyDescent="0.25">
      <c r="A26" s="127" t="s">
        <v>26</v>
      </c>
      <c r="B26" s="128"/>
      <c r="C26" s="128"/>
      <c r="D26" s="129"/>
    </row>
    <row r="27" spans="1:4" ht="12" customHeight="1" x14ac:dyDescent="0.25">
      <c r="A27" s="47"/>
      <c r="B27" s="48"/>
      <c r="C27" s="48"/>
      <c r="D27" s="49"/>
    </row>
    <row r="28" spans="1:4" ht="13.5" customHeight="1" x14ac:dyDescent="0.25">
      <c r="A28" s="7">
        <v>1</v>
      </c>
      <c r="B28" s="6" t="s">
        <v>82</v>
      </c>
      <c r="C28" s="6" t="s">
        <v>24</v>
      </c>
      <c r="D28" s="6" t="s">
        <v>25</v>
      </c>
    </row>
    <row r="29" spans="1:4" x14ac:dyDescent="0.25">
      <c r="A29" s="20" t="s">
        <v>27</v>
      </c>
      <c r="B29" s="19"/>
      <c r="C29" s="19"/>
      <c r="D29" s="19"/>
    </row>
    <row r="30" spans="1:4" x14ac:dyDescent="0.25">
      <c r="A30" s="7">
        <v>1</v>
      </c>
      <c r="B30" s="6" t="s">
        <v>83</v>
      </c>
      <c r="C30" s="6" t="s">
        <v>84</v>
      </c>
      <c r="D30" s="6" t="s">
        <v>85</v>
      </c>
    </row>
    <row r="31" spans="1:4" x14ac:dyDescent="0.25">
      <c r="A31" s="20" t="s">
        <v>39</v>
      </c>
      <c r="B31" s="19"/>
      <c r="C31" s="19"/>
      <c r="D31" s="19"/>
    </row>
    <row r="32" spans="1:4" x14ac:dyDescent="0.25">
      <c r="A32" s="20" t="s">
        <v>40</v>
      </c>
      <c r="B32" s="19"/>
      <c r="C32" s="19"/>
      <c r="D32" s="19"/>
    </row>
    <row r="33" spans="1:4" x14ac:dyDescent="0.25">
      <c r="A33" s="7">
        <v>1</v>
      </c>
      <c r="B33" s="6" t="s">
        <v>118</v>
      </c>
      <c r="C33" s="6" t="s">
        <v>84</v>
      </c>
      <c r="D33" s="6" t="s">
        <v>28</v>
      </c>
    </row>
    <row r="34" spans="1:4" ht="15" customHeight="1" x14ac:dyDescent="0.25">
      <c r="A34" s="20" t="s">
        <v>29</v>
      </c>
      <c r="B34" s="19"/>
      <c r="C34" s="19"/>
      <c r="D34" s="19"/>
    </row>
    <row r="35" spans="1:4" x14ac:dyDescent="0.25">
      <c r="A35" s="7">
        <v>1</v>
      </c>
      <c r="B35" s="6" t="s">
        <v>30</v>
      </c>
      <c r="C35" s="6" t="s">
        <v>24</v>
      </c>
      <c r="D35" s="6" t="s">
        <v>25</v>
      </c>
    </row>
    <row r="36" spans="1:4" x14ac:dyDescent="0.25">
      <c r="A36" s="27"/>
      <c r="B36" s="12"/>
      <c r="C36" s="12"/>
      <c r="D36" s="12"/>
    </row>
    <row r="37" spans="1:4" x14ac:dyDescent="0.25">
      <c r="A37" s="4" t="s">
        <v>45</v>
      </c>
      <c r="B37" s="19"/>
      <c r="C37" s="19"/>
      <c r="D37" s="19"/>
    </row>
    <row r="38" spans="1:4" ht="15" customHeight="1" x14ac:dyDescent="0.25">
      <c r="A38" s="7">
        <v>1</v>
      </c>
      <c r="B38" s="6" t="s">
        <v>31</v>
      </c>
      <c r="C38" s="134">
        <v>1972</v>
      </c>
      <c r="D38" s="135"/>
    </row>
    <row r="39" spans="1:4" x14ac:dyDescent="0.25">
      <c r="A39" s="7">
        <v>2</v>
      </c>
      <c r="B39" s="6" t="s">
        <v>33</v>
      </c>
      <c r="C39" s="134">
        <v>5</v>
      </c>
      <c r="D39" s="135"/>
    </row>
    <row r="40" spans="1:4" x14ac:dyDescent="0.25">
      <c r="A40" s="7">
        <v>3</v>
      </c>
      <c r="B40" s="6" t="s">
        <v>34</v>
      </c>
      <c r="C40" s="134">
        <v>4</v>
      </c>
      <c r="D40" s="135"/>
    </row>
    <row r="41" spans="1:4" ht="15" customHeight="1" x14ac:dyDescent="0.25">
      <c r="A41" s="7">
        <v>4</v>
      </c>
      <c r="B41" s="6" t="s">
        <v>32</v>
      </c>
      <c r="C41" s="134" t="s">
        <v>69</v>
      </c>
      <c r="D41" s="135"/>
    </row>
    <row r="42" spans="1:4" x14ac:dyDescent="0.25">
      <c r="A42" s="7">
        <v>5</v>
      </c>
      <c r="B42" s="6" t="s">
        <v>35</v>
      </c>
      <c r="C42" s="134" t="s">
        <v>69</v>
      </c>
      <c r="D42" s="135"/>
    </row>
    <row r="43" spans="1:4" x14ac:dyDescent="0.25">
      <c r="A43" s="7">
        <v>6</v>
      </c>
      <c r="B43" s="6" t="s">
        <v>36</v>
      </c>
      <c r="C43" s="134" t="s">
        <v>108</v>
      </c>
      <c r="D43" s="135"/>
    </row>
    <row r="44" spans="1:4" ht="15" customHeight="1" x14ac:dyDescent="0.25">
      <c r="A44" s="7">
        <v>7</v>
      </c>
      <c r="B44" s="6" t="s">
        <v>37</v>
      </c>
      <c r="C44" s="134" t="s">
        <v>119</v>
      </c>
      <c r="D44" s="135"/>
    </row>
    <row r="45" spans="1:4" x14ac:dyDescent="0.25">
      <c r="A45" s="7">
        <v>8</v>
      </c>
      <c r="B45" s="6" t="s">
        <v>38</v>
      </c>
      <c r="C45" s="134" t="s">
        <v>120</v>
      </c>
      <c r="D45" s="135"/>
    </row>
    <row r="46" spans="1:4" x14ac:dyDescent="0.25">
      <c r="A46" s="7">
        <v>9</v>
      </c>
      <c r="B46" s="6" t="s">
        <v>107</v>
      </c>
      <c r="C46" s="134">
        <v>108</v>
      </c>
      <c r="D46" s="133"/>
    </row>
    <row r="47" spans="1:4" x14ac:dyDescent="0.25">
      <c r="A47" s="7">
        <v>10</v>
      </c>
      <c r="B47" s="6" t="s">
        <v>68</v>
      </c>
      <c r="C47" s="142" t="s">
        <v>106</v>
      </c>
      <c r="D47" s="135"/>
    </row>
    <row r="48" spans="1:4" x14ac:dyDescent="0.25">
      <c r="A48" s="4"/>
    </row>
    <row r="49" spans="1:4" x14ac:dyDescent="0.25">
      <c r="A49" s="4"/>
    </row>
    <row r="51" spans="1:4" x14ac:dyDescent="0.25">
      <c r="A51" s="53"/>
      <c r="B51" s="53"/>
      <c r="C51" s="54"/>
      <c r="D51" s="55"/>
    </row>
    <row r="52" spans="1:4" x14ac:dyDescent="0.25">
      <c r="A52" s="53"/>
      <c r="B52" s="53"/>
      <c r="C52" s="54"/>
      <c r="D52" s="55"/>
    </row>
    <row r="53" spans="1:4" x14ac:dyDescent="0.25">
      <c r="A53" s="53"/>
      <c r="B53" s="53"/>
      <c r="C53" s="54"/>
      <c r="D53" s="55"/>
    </row>
    <row r="54" spans="1:4" x14ac:dyDescent="0.25">
      <c r="A54" s="53"/>
      <c r="B54" s="53"/>
      <c r="C54" s="54"/>
      <c r="D54" s="55"/>
    </row>
    <row r="55" spans="1:4" x14ac:dyDescent="0.25">
      <c r="A55" s="53"/>
      <c r="B55" s="53"/>
      <c r="C55" s="56"/>
      <c r="D55" s="55"/>
    </row>
    <row r="56" spans="1:4" x14ac:dyDescent="0.25">
      <c r="A56" s="53"/>
      <c r="B56" s="53"/>
      <c r="C56" s="57"/>
      <c r="D56" s="55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8"/>
  <sheetViews>
    <sheetView workbookViewId="0">
      <selection activeCell="A2" sqref="A2:H78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42" customWidth="1"/>
    <col min="4" max="4" width="8.28515625" customWidth="1"/>
    <col min="5" max="5" width="9" customWidth="1"/>
    <col min="6" max="6" width="9.7109375" customWidth="1"/>
    <col min="7" max="7" width="13.28515625" customWidth="1"/>
    <col min="8" max="8" width="10.5703125" customWidth="1"/>
  </cols>
  <sheetData>
    <row r="1" spans="1:26" x14ac:dyDescent="0.25">
      <c r="A1" s="4" t="s">
        <v>121</v>
      </c>
      <c r="B1"/>
      <c r="C1" s="33"/>
      <c r="D1" s="33"/>
      <c r="G1" s="33"/>
      <c r="H1" s="19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16.5" customHeight="1" x14ac:dyDescent="0.25">
      <c r="A2" s="4" t="s">
        <v>129</v>
      </c>
      <c r="B2"/>
      <c r="C2" s="33"/>
      <c r="D2" s="33"/>
      <c r="G2" s="33"/>
      <c r="H2" s="19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s="90" customFormat="1" ht="22.5" customHeight="1" x14ac:dyDescent="0.25">
      <c r="A3" s="143" t="s">
        <v>130</v>
      </c>
      <c r="B3" s="143"/>
      <c r="C3" s="91"/>
      <c r="D3" s="92">
        <f>D4+D5</f>
        <v>-227.11</v>
      </c>
      <c r="E3" s="89"/>
      <c r="F3" s="86"/>
      <c r="G3" s="86"/>
      <c r="H3" s="105"/>
      <c r="I3" s="106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 spans="1:26" s="90" customFormat="1" ht="23.25" customHeight="1" x14ac:dyDescent="0.25">
      <c r="A4" s="94" t="s">
        <v>113</v>
      </c>
      <c r="B4" s="94"/>
      <c r="C4" s="91"/>
      <c r="D4" s="92">
        <f>D37+D41</f>
        <v>59.75</v>
      </c>
      <c r="E4" s="89"/>
      <c r="F4" s="86"/>
      <c r="G4" s="86"/>
      <c r="H4" s="107"/>
      <c r="I4" s="106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</row>
    <row r="5" spans="1:26" s="90" customFormat="1" ht="22.5" customHeight="1" x14ac:dyDescent="0.25">
      <c r="A5" s="94" t="s">
        <v>114</v>
      </c>
      <c r="B5" s="94"/>
      <c r="C5" s="91"/>
      <c r="D5" s="92">
        <v>-286.86</v>
      </c>
      <c r="E5" s="89"/>
      <c r="F5" s="86"/>
      <c r="G5" s="86"/>
      <c r="H5" s="105"/>
      <c r="I5" s="106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ht="15" customHeight="1" x14ac:dyDescent="0.25">
      <c r="A6" s="170" t="s">
        <v>131</v>
      </c>
      <c r="B6" s="171"/>
      <c r="C6" s="171"/>
      <c r="D6" s="171"/>
      <c r="E6" s="171"/>
      <c r="F6" s="171"/>
      <c r="G6" s="171"/>
      <c r="H6" s="172"/>
      <c r="I6" s="82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ht="56.25" customHeight="1" x14ac:dyDescent="0.25">
      <c r="A7" s="174" t="s">
        <v>56</v>
      </c>
      <c r="B7" s="177"/>
      <c r="C7" s="38" t="s">
        <v>57</v>
      </c>
      <c r="D7" s="28" t="s">
        <v>58</v>
      </c>
      <c r="E7" s="28" t="s">
        <v>59</v>
      </c>
      <c r="F7" s="28" t="s">
        <v>60</v>
      </c>
      <c r="G7" s="34" t="s">
        <v>61</v>
      </c>
      <c r="H7" s="28" t="s">
        <v>62</v>
      </c>
    </row>
    <row r="8" spans="1:26" ht="17.25" customHeight="1" x14ac:dyDescent="0.25">
      <c r="A8" s="174" t="s">
        <v>63</v>
      </c>
      <c r="B8" s="175"/>
      <c r="C8" s="39">
        <f>C12+C15+C18+C21</f>
        <v>15.830000000000002</v>
      </c>
      <c r="D8" s="70">
        <v>-81.09</v>
      </c>
      <c r="E8" s="70">
        <f>E12+E15+E18+E21</f>
        <v>539.54</v>
      </c>
      <c r="F8" s="70">
        <f>F12+F15+F18+F21</f>
        <v>541.02</v>
      </c>
      <c r="G8" s="70">
        <f>F8</f>
        <v>541.02</v>
      </c>
      <c r="H8" s="58">
        <f>F8-E8+D8</f>
        <v>-79.609999999999985</v>
      </c>
    </row>
    <row r="9" spans="1:26" x14ac:dyDescent="0.25">
      <c r="A9" s="35" t="s">
        <v>64</v>
      </c>
      <c r="B9" s="36"/>
      <c r="C9" s="40">
        <f>C8-C10</f>
        <v>14.247000000000002</v>
      </c>
      <c r="D9" s="46">
        <f>D8-D10</f>
        <v>-72.981000000000009</v>
      </c>
      <c r="E9" s="46">
        <f>E8-E10</f>
        <v>485.58599999999996</v>
      </c>
      <c r="F9" s="46">
        <f>F8-F10</f>
        <v>486.91800000000001</v>
      </c>
      <c r="G9" s="46">
        <f>G8-G10</f>
        <v>486.91800000000001</v>
      </c>
      <c r="H9" s="46">
        <f>F9-E9+D9</f>
        <v>-71.648999999999958</v>
      </c>
    </row>
    <row r="10" spans="1:26" x14ac:dyDescent="0.25">
      <c r="A10" s="176" t="s">
        <v>65</v>
      </c>
      <c r="B10" s="166"/>
      <c r="C10" s="40">
        <f>C8*10%</f>
        <v>1.5830000000000002</v>
      </c>
      <c r="D10" s="46">
        <f>D8*10%</f>
        <v>-8.109</v>
      </c>
      <c r="E10" s="46">
        <f>E8*10%</f>
        <v>53.954000000000001</v>
      </c>
      <c r="F10" s="46">
        <f>F8*10%</f>
        <v>54.102000000000004</v>
      </c>
      <c r="G10" s="46">
        <f>G8*10%</f>
        <v>54.102000000000004</v>
      </c>
      <c r="H10" s="46">
        <f>F10-E10+D10</f>
        <v>-7.9609999999999967</v>
      </c>
    </row>
    <row r="11" spans="1:26" ht="12.75" customHeight="1" x14ac:dyDescent="0.25">
      <c r="A11" s="178" t="s">
        <v>66</v>
      </c>
      <c r="B11" s="179"/>
      <c r="C11" s="179"/>
      <c r="D11" s="179"/>
      <c r="E11" s="179"/>
      <c r="F11" s="179"/>
      <c r="G11" s="179"/>
      <c r="H11" s="175"/>
    </row>
    <row r="12" spans="1:26" x14ac:dyDescent="0.25">
      <c r="A12" s="145" t="s">
        <v>47</v>
      </c>
      <c r="B12" s="146"/>
      <c r="C12" s="39">
        <v>5.65</v>
      </c>
      <c r="D12" s="71">
        <v>-30.41</v>
      </c>
      <c r="E12" s="71">
        <v>192.94</v>
      </c>
      <c r="F12" s="71">
        <v>194.29</v>
      </c>
      <c r="G12" s="71">
        <f>F12</f>
        <v>194.29</v>
      </c>
      <c r="H12" s="46">
        <f t="shared" ref="H12:H23" si="0">F12-E12+D12</f>
        <v>-29.060000000000006</v>
      </c>
    </row>
    <row r="13" spans="1:26" x14ac:dyDescent="0.25">
      <c r="A13" s="35" t="s">
        <v>64</v>
      </c>
      <c r="B13" s="36"/>
      <c r="C13" s="40">
        <f>C12-C14</f>
        <v>5.085</v>
      </c>
      <c r="D13" s="46">
        <f>D12-D14</f>
        <v>-27.369</v>
      </c>
      <c r="E13" s="46">
        <f>E12-E14</f>
        <v>173.64599999999999</v>
      </c>
      <c r="F13" s="46">
        <f>F12-F14</f>
        <v>174.86099999999999</v>
      </c>
      <c r="G13" s="46">
        <f>G12-G14</f>
        <v>174.86099999999999</v>
      </c>
      <c r="H13" s="46">
        <f t="shared" si="0"/>
        <v>-26.153999999999996</v>
      </c>
    </row>
    <row r="14" spans="1:26" x14ac:dyDescent="0.25">
      <c r="A14" s="176" t="s">
        <v>65</v>
      </c>
      <c r="B14" s="166"/>
      <c r="C14" s="40">
        <f>C12*10%</f>
        <v>0.56500000000000006</v>
      </c>
      <c r="D14" s="46">
        <f>D12*10%</f>
        <v>-3.0410000000000004</v>
      </c>
      <c r="E14" s="46">
        <f>E12*10%</f>
        <v>19.294</v>
      </c>
      <c r="F14" s="46">
        <f>F12*10%</f>
        <v>19.429000000000002</v>
      </c>
      <c r="G14" s="46">
        <f>G12*10%</f>
        <v>19.429000000000002</v>
      </c>
      <c r="H14" s="46">
        <f t="shared" si="0"/>
        <v>-2.9059999999999988</v>
      </c>
    </row>
    <row r="15" spans="1:26" ht="23.25" customHeight="1" x14ac:dyDescent="0.25">
      <c r="A15" s="145" t="s">
        <v>41</v>
      </c>
      <c r="B15" s="146"/>
      <c r="C15" s="39">
        <v>3.45</v>
      </c>
      <c r="D15" s="71">
        <v>-18.420000000000002</v>
      </c>
      <c r="E15" s="71">
        <v>117.81</v>
      </c>
      <c r="F15" s="71">
        <v>118.64</v>
      </c>
      <c r="G15" s="71">
        <f>F15</f>
        <v>118.64</v>
      </c>
      <c r="H15" s="46">
        <f t="shared" si="0"/>
        <v>-17.590000000000003</v>
      </c>
    </row>
    <row r="16" spans="1:26" x14ac:dyDescent="0.25">
      <c r="A16" s="35" t="s">
        <v>64</v>
      </c>
      <c r="B16" s="36"/>
      <c r="C16" s="40">
        <f>C15-C17</f>
        <v>3.105</v>
      </c>
      <c r="D16" s="46">
        <f>D15-D17</f>
        <v>-16.578000000000003</v>
      </c>
      <c r="E16" s="46">
        <f>E15-E17</f>
        <v>106.029</v>
      </c>
      <c r="F16" s="46">
        <f>F15-F17</f>
        <v>106.776</v>
      </c>
      <c r="G16" s="46">
        <f>G15-G17</f>
        <v>106.776</v>
      </c>
      <c r="H16" s="46">
        <f t="shared" si="0"/>
        <v>-15.831000000000003</v>
      </c>
    </row>
    <row r="17" spans="1:8" ht="15" customHeight="1" x14ac:dyDescent="0.25">
      <c r="A17" s="176" t="s">
        <v>65</v>
      </c>
      <c r="B17" s="166"/>
      <c r="C17" s="40">
        <f>C15*10%</f>
        <v>0.34500000000000003</v>
      </c>
      <c r="D17" s="46">
        <f>D15*10%</f>
        <v>-1.8420000000000003</v>
      </c>
      <c r="E17" s="46">
        <f>E15*10%</f>
        <v>11.781000000000001</v>
      </c>
      <c r="F17" s="46">
        <f>F15*10%</f>
        <v>11.864000000000001</v>
      </c>
      <c r="G17" s="46">
        <f>G15*10%</f>
        <v>11.864000000000001</v>
      </c>
      <c r="H17" s="46">
        <f t="shared" si="0"/>
        <v>-1.7590000000000001</v>
      </c>
    </row>
    <row r="18" spans="1:8" ht="12" customHeight="1" x14ac:dyDescent="0.25">
      <c r="A18" s="145" t="s">
        <v>48</v>
      </c>
      <c r="B18" s="146"/>
      <c r="C18" s="38">
        <v>2.37</v>
      </c>
      <c r="D18" s="71">
        <v>-12.73</v>
      </c>
      <c r="E18" s="71">
        <v>80.930000000000007</v>
      </c>
      <c r="F18" s="71">
        <v>81.5</v>
      </c>
      <c r="G18" s="71">
        <f>F18</f>
        <v>81.5</v>
      </c>
      <c r="H18" s="46">
        <f t="shared" si="0"/>
        <v>-12.160000000000007</v>
      </c>
    </row>
    <row r="19" spans="1:8" ht="13.5" customHeight="1" x14ac:dyDescent="0.25">
      <c r="A19" s="35" t="s">
        <v>64</v>
      </c>
      <c r="B19" s="36"/>
      <c r="C19" s="40">
        <f>C18-C20</f>
        <v>2.133</v>
      </c>
      <c r="D19" s="46">
        <f>D18-D20</f>
        <v>-11.457000000000001</v>
      </c>
      <c r="E19" s="46">
        <f>E18-E20</f>
        <v>72.837000000000003</v>
      </c>
      <c r="F19" s="46">
        <f>F18-F20</f>
        <v>73.349999999999994</v>
      </c>
      <c r="G19" s="46">
        <f>G18-G20</f>
        <v>73.349999999999994</v>
      </c>
      <c r="H19" s="46">
        <f t="shared" si="0"/>
        <v>-10.94400000000001</v>
      </c>
    </row>
    <row r="20" spans="1:8" ht="12.75" customHeight="1" x14ac:dyDescent="0.25">
      <c r="A20" s="176" t="s">
        <v>65</v>
      </c>
      <c r="B20" s="166"/>
      <c r="C20" s="40">
        <f>C18*10%</f>
        <v>0.23700000000000002</v>
      </c>
      <c r="D20" s="46">
        <f>D18*10%</f>
        <v>-1.2730000000000001</v>
      </c>
      <c r="E20" s="46">
        <f>E18*10%</f>
        <v>8.0930000000000017</v>
      </c>
      <c r="F20" s="46">
        <f>F18*10%</f>
        <v>8.15</v>
      </c>
      <c r="G20" s="46">
        <f>G18*10%</f>
        <v>8.15</v>
      </c>
      <c r="H20" s="46">
        <f t="shared" si="0"/>
        <v>-1.2160000000000015</v>
      </c>
    </row>
    <row r="21" spans="1:8" ht="14.25" customHeight="1" x14ac:dyDescent="0.25">
      <c r="A21" s="11" t="s">
        <v>80</v>
      </c>
      <c r="B21" s="37"/>
      <c r="C21" s="41">
        <v>4.3600000000000003</v>
      </c>
      <c r="D21" s="46">
        <v>-19.53</v>
      </c>
      <c r="E21" s="46">
        <v>147.86000000000001</v>
      </c>
      <c r="F21" s="46">
        <v>146.59</v>
      </c>
      <c r="G21" s="46">
        <f>F21</f>
        <v>146.59</v>
      </c>
      <c r="H21" s="46">
        <f t="shared" si="0"/>
        <v>-20.800000000000011</v>
      </c>
    </row>
    <row r="22" spans="1:8" ht="14.25" customHeight="1" x14ac:dyDescent="0.25">
      <c r="A22" s="35" t="s">
        <v>64</v>
      </c>
      <c r="B22" s="36"/>
      <c r="C22" s="40">
        <f>C21-C23</f>
        <v>3.9240000000000004</v>
      </c>
      <c r="D22" s="46">
        <f>D21-D23</f>
        <v>-17.577000000000002</v>
      </c>
      <c r="E22" s="46">
        <f>E21-E23</f>
        <v>133.07400000000001</v>
      </c>
      <c r="F22" s="46">
        <f>F21-F23</f>
        <v>131.93100000000001</v>
      </c>
      <c r="G22" s="46">
        <f>G21-G23</f>
        <v>131.93100000000001</v>
      </c>
      <c r="H22" s="46">
        <f t="shared" si="0"/>
        <v>-18.720000000000002</v>
      </c>
    </row>
    <row r="23" spans="1:8" x14ac:dyDescent="0.25">
      <c r="A23" s="176" t="s">
        <v>65</v>
      </c>
      <c r="B23" s="166"/>
      <c r="C23" s="40">
        <f>C21*10%</f>
        <v>0.43600000000000005</v>
      </c>
      <c r="D23" s="46">
        <f>D21*10%</f>
        <v>-1.9530000000000003</v>
      </c>
      <c r="E23" s="46">
        <f>E21*10%</f>
        <v>14.786000000000001</v>
      </c>
      <c r="F23" s="46">
        <f>F21*10%</f>
        <v>14.659000000000001</v>
      </c>
      <c r="G23" s="46">
        <f>G21*10%</f>
        <v>14.659000000000001</v>
      </c>
      <c r="H23" s="46">
        <f t="shared" si="0"/>
        <v>-2.080000000000001</v>
      </c>
    </row>
    <row r="24" spans="1:8" s="90" customFormat="1" ht="9.75" customHeight="1" x14ac:dyDescent="0.25">
      <c r="A24" s="99"/>
      <c r="B24" s="100"/>
      <c r="C24" s="101"/>
      <c r="D24" s="102"/>
      <c r="E24" s="101"/>
      <c r="F24" s="101"/>
      <c r="G24" s="103"/>
      <c r="H24" s="104"/>
    </row>
    <row r="25" spans="1:8" ht="15.75" customHeight="1" x14ac:dyDescent="0.25">
      <c r="A25" s="174" t="s">
        <v>42</v>
      </c>
      <c r="B25" s="175"/>
      <c r="C25" s="41">
        <v>5.29</v>
      </c>
      <c r="D25" s="58">
        <v>-199.4</v>
      </c>
      <c r="E25" s="58">
        <v>180.65</v>
      </c>
      <c r="F25" s="58">
        <v>181.92</v>
      </c>
      <c r="G25" s="72">
        <f>G26+G27</f>
        <v>222.62200000000001</v>
      </c>
      <c r="H25" s="58">
        <f>F25-E25-G25+D25+F25</f>
        <v>-238.83200000000008</v>
      </c>
    </row>
    <row r="26" spans="1:8" ht="14.25" customHeight="1" x14ac:dyDescent="0.25">
      <c r="A26" s="63" t="s">
        <v>67</v>
      </c>
      <c r="B26" s="64"/>
      <c r="C26" s="41">
        <f>C25-C27</f>
        <v>4.7610000000000001</v>
      </c>
      <c r="D26" s="58">
        <v>-197.76</v>
      </c>
      <c r="E26" s="58">
        <f>E25-E27</f>
        <v>162.58500000000001</v>
      </c>
      <c r="F26" s="58">
        <f>F25-F27</f>
        <v>163.72799999999998</v>
      </c>
      <c r="G26" s="111">
        <f>G56</f>
        <v>204.43</v>
      </c>
      <c r="H26" s="46">
        <f t="shared" ref="H26" si="1">F26-E26-G26+D26+F26</f>
        <v>-237.31900000000005</v>
      </c>
    </row>
    <row r="27" spans="1:8" ht="12.75" customHeight="1" x14ac:dyDescent="0.25">
      <c r="A27" s="176" t="s">
        <v>65</v>
      </c>
      <c r="B27" s="166"/>
      <c r="C27" s="40">
        <f>C25*10%</f>
        <v>0.52900000000000003</v>
      </c>
      <c r="D27" s="46">
        <v>-1.64</v>
      </c>
      <c r="E27" s="46">
        <f>E25*10%</f>
        <v>18.065000000000001</v>
      </c>
      <c r="F27" s="46">
        <f>F25*10%</f>
        <v>18.192</v>
      </c>
      <c r="G27" s="46">
        <f>F27</f>
        <v>18.192</v>
      </c>
      <c r="H27" s="46">
        <f>F27-E27-G27+D27+F27</f>
        <v>-1.5130000000000017</v>
      </c>
    </row>
    <row r="28" spans="1:8" ht="7.5" customHeight="1" x14ac:dyDescent="0.25">
      <c r="A28" s="122"/>
      <c r="B28" s="123"/>
      <c r="C28" s="40"/>
      <c r="D28" s="46"/>
      <c r="E28" s="46"/>
      <c r="F28" s="46"/>
      <c r="G28" s="125"/>
      <c r="H28" s="46"/>
    </row>
    <row r="29" spans="1:8" s="4" customFormat="1" ht="12.75" customHeight="1" x14ac:dyDescent="0.25">
      <c r="A29" s="154" t="s">
        <v>122</v>
      </c>
      <c r="B29" s="155"/>
      <c r="C29" s="86"/>
      <c r="D29" s="89">
        <v>-5.88</v>
      </c>
      <c r="E29" s="86">
        <f>E31+E32+E33+E34</f>
        <v>32.82</v>
      </c>
      <c r="F29" s="86">
        <f>F31+F32+F33+F34</f>
        <v>34.01</v>
      </c>
      <c r="G29" s="110">
        <f>G31+G32+G33+G34</f>
        <v>34.01</v>
      </c>
      <c r="H29" s="58">
        <f>F29-E29-G29+D29+F29</f>
        <v>-4.6900000000000048</v>
      </c>
    </row>
    <row r="30" spans="1:8" ht="12.75" customHeight="1" x14ac:dyDescent="0.25">
      <c r="A30" s="109" t="s">
        <v>123</v>
      </c>
      <c r="B30" s="100"/>
      <c r="C30" s="101"/>
      <c r="D30" s="104"/>
      <c r="E30" s="101"/>
      <c r="F30" s="101"/>
      <c r="G30" s="108"/>
      <c r="H30" s="89"/>
    </row>
    <row r="31" spans="1:8" ht="12.75" customHeight="1" x14ac:dyDescent="0.25">
      <c r="A31" s="156" t="s">
        <v>124</v>
      </c>
      <c r="B31" s="157"/>
      <c r="C31" s="101"/>
      <c r="D31" s="104">
        <v>-0.3</v>
      </c>
      <c r="E31" s="101">
        <v>2.99</v>
      </c>
      <c r="F31" s="101">
        <v>2.93</v>
      </c>
      <c r="G31" s="108">
        <f>F31</f>
        <v>2.93</v>
      </c>
      <c r="H31" s="58">
        <f t="shared" ref="H31:H34" si="2">F31-E31-G31+D31+F31</f>
        <v>-0.35999999999999988</v>
      </c>
    </row>
    <row r="32" spans="1:8" ht="12.75" customHeight="1" x14ac:dyDescent="0.25">
      <c r="A32" s="156" t="s">
        <v>125</v>
      </c>
      <c r="B32" s="157"/>
      <c r="C32" s="101"/>
      <c r="D32" s="104">
        <v>-1.23</v>
      </c>
      <c r="E32" s="101">
        <v>13.41</v>
      </c>
      <c r="F32" s="101">
        <v>13.1</v>
      </c>
      <c r="G32" s="108">
        <f t="shared" ref="G32:G34" si="3">F32</f>
        <v>13.1</v>
      </c>
      <c r="H32" s="58">
        <f t="shared" si="2"/>
        <v>-1.5400000000000009</v>
      </c>
    </row>
    <row r="33" spans="1:26" ht="12.75" customHeight="1" x14ac:dyDescent="0.25">
      <c r="A33" s="156" t="s">
        <v>126</v>
      </c>
      <c r="B33" s="157"/>
      <c r="C33" s="101"/>
      <c r="D33" s="104">
        <v>-4.17</v>
      </c>
      <c r="E33" s="101">
        <v>13.56</v>
      </c>
      <c r="F33" s="101">
        <v>15.25</v>
      </c>
      <c r="G33" s="108">
        <f t="shared" si="3"/>
        <v>15.25</v>
      </c>
      <c r="H33" s="58">
        <f t="shared" si="2"/>
        <v>-2.4800000000000004</v>
      </c>
    </row>
    <row r="34" spans="1:26" ht="12.75" customHeight="1" x14ac:dyDescent="0.25">
      <c r="A34" s="156" t="s">
        <v>127</v>
      </c>
      <c r="B34" s="157"/>
      <c r="C34" s="101"/>
      <c r="D34" s="104">
        <v>-0.18</v>
      </c>
      <c r="E34" s="101">
        <v>2.86</v>
      </c>
      <c r="F34" s="101">
        <v>2.73</v>
      </c>
      <c r="G34" s="108">
        <f t="shared" si="3"/>
        <v>2.73</v>
      </c>
      <c r="H34" s="58">
        <f t="shared" si="2"/>
        <v>-0.31000000000000005</v>
      </c>
    </row>
    <row r="35" spans="1:26" s="90" customFormat="1" x14ac:dyDescent="0.25">
      <c r="A35" s="96" t="s">
        <v>109</v>
      </c>
      <c r="B35" s="97"/>
      <c r="C35" s="86"/>
      <c r="D35" s="87"/>
      <c r="E35" s="86">
        <f>E8+E25+E29</f>
        <v>753.01</v>
      </c>
      <c r="F35" s="86">
        <f t="shared" ref="F35" si="4">F8+F25+F29</f>
        <v>756.94999999999993</v>
      </c>
      <c r="G35" s="86">
        <f>G8+G25+G29</f>
        <v>797.65200000000004</v>
      </c>
      <c r="H35" s="89"/>
      <c r="I35" s="98"/>
      <c r="J35" s="98"/>
    </row>
    <row r="36" spans="1:26" s="90" customFormat="1" x14ac:dyDescent="0.25">
      <c r="A36" s="96" t="s">
        <v>110</v>
      </c>
      <c r="B36" s="97"/>
      <c r="C36" s="86"/>
      <c r="D36" s="87"/>
      <c r="E36" s="86"/>
      <c r="F36" s="86"/>
      <c r="G36" s="88"/>
      <c r="H36" s="89"/>
      <c r="I36" s="98"/>
      <c r="J36" s="98"/>
    </row>
    <row r="37" spans="1:26" s="4" customFormat="1" ht="25.5" customHeight="1" x14ac:dyDescent="0.25">
      <c r="A37" s="149" t="s">
        <v>136</v>
      </c>
      <c r="B37" s="150"/>
      <c r="C37" s="43" t="s">
        <v>112</v>
      </c>
      <c r="D37" s="58">
        <v>8.42</v>
      </c>
      <c r="E37" s="58">
        <v>4.5</v>
      </c>
      <c r="F37" s="58">
        <v>4.5</v>
      </c>
      <c r="G37" s="75">
        <f>G39</f>
        <v>0.76500000000000001</v>
      </c>
      <c r="H37" s="58">
        <f t="shared" ref="H37:H42" si="5">F37-E37-G37+D37+F37</f>
        <v>12.155000000000001</v>
      </c>
    </row>
    <row r="38" spans="1:26" ht="10.5" customHeight="1" x14ac:dyDescent="0.25">
      <c r="A38" s="35" t="s">
        <v>67</v>
      </c>
      <c r="B38" s="36"/>
      <c r="C38" s="40">
        <f>C35-C39</f>
        <v>0</v>
      </c>
      <c r="D38" s="46">
        <v>8.42</v>
      </c>
      <c r="E38" s="46">
        <f>E37-E39</f>
        <v>3.7349999999999999</v>
      </c>
      <c r="F38" s="46">
        <f>F37-F39</f>
        <v>3.7349999999999999</v>
      </c>
      <c r="G38" s="74">
        <v>0</v>
      </c>
      <c r="H38" s="58">
        <f>F38-E38-G38+D38+F38</f>
        <v>12.154999999999999</v>
      </c>
    </row>
    <row r="39" spans="1:26" ht="14.25" customHeight="1" x14ac:dyDescent="0.25">
      <c r="A39" s="147" t="s">
        <v>137</v>
      </c>
      <c r="B39" s="148"/>
      <c r="C39" s="40"/>
      <c r="D39" s="46">
        <v>0</v>
      </c>
      <c r="E39" s="46">
        <f>E37*17%</f>
        <v>0.76500000000000001</v>
      </c>
      <c r="F39" s="46">
        <f>F37*17%</f>
        <v>0.76500000000000001</v>
      </c>
      <c r="G39" s="73">
        <f>F39</f>
        <v>0.76500000000000001</v>
      </c>
      <c r="H39" s="58">
        <f t="shared" si="5"/>
        <v>0</v>
      </c>
    </row>
    <row r="40" spans="1:26" s="83" customFormat="1" ht="22.5" customHeight="1" x14ac:dyDescent="0.25">
      <c r="A40" s="149" t="s">
        <v>138</v>
      </c>
      <c r="B40" s="173"/>
      <c r="C40" s="77"/>
      <c r="D40" s="76">
        <v>50.84</v>
      </c>
      <c r="E40" s="76">
        <v>13.35</v>
      </c>
      <c r="F40" s="76">
        <v>13.35</v>
      </c>
      <c r="G40" s="80">
        <f>G42</f>
        <v>2.2695000000000003</v>
      </c>
      <c r="H40" s="58">
        <f t="shared" si="5"/>
        <v>61.920500000000004</v>
      </c>
    </row>
    <row r="41" spans="1:26" ht="14.25" customHeight="1" x14ac:dyDescent="0.25">
      <c r="A41" s="145" t="s">
        <v>67</v>
      </c>
      <c r="B41" s="151"/>
      <c r="C41" s="40"/>
      <c r="D41" s="46">
        <v>51.33</v>
      </c>
      <c r="E41" s="46">
        <f>E40-E42</f>
        <v>11.080499999999999</v>
      </c>
      <c r="F41" s="46">
        <f>F40-F42</f>
        <v>11.080499999999999</v>
      </c>
      <c r="G41" s="74">
        <v>0</v>
      </c>
      <c r="H41" s="58">
        <f t="shared" si="5"/>
        <v>62.410499999999999</v>
      </c>
    </row>
    <row r="42" spans="1:26" s="83" customFormat="1" ht="11.25" customHeight="1" x14ac:dyDescent="0.25">
      <c r="A42" s="84" t="s">
        <v>49</v>
      </c>
      <c r="B42" s="85"/>
      <c r="C42" s="81"/>
      <c r="D42" s="79">
        <v>-0.49</v>
      </c>
      <c r="E42" s="79">
        <f>E40*17%</f>
        <v>2.2695000000000003</v>
      </c>
      <c r="F42" s="79">
        <f>F40*17%</f>
        <v>2.2695000000000003</v>
      </c>
      <c r="G42" s="78">
        <f>F42</f>
        <v>2.2695000000000003</v>
      </c>
      <c r="H42" s="58">
        <f t="shared" si="5"/>
        <v>-0.48999999999999977</v>
      </c>
    </row>
    <row r="43" spans="1:26" s="90" customFormat="1" x14ac:dyDescent="0.25">
      <c r="A43" s="152" t="s">
        <v>111</v>
      </c>
      <c r="B43" s="153"/>
      <c r="C43" s="86"/>
      <c r="D43" s="87"/>
      <c r="E43" s="86">
        <f>E37+E40</f>
        <v>17.850000000000001</v>
      </c>
      <c r="F43" s="86">
        <f>F37+F40</f>
        <v>17.850000000000001</v>
      </c>
      <c r="G43" s="88">
        <f>G37+G40</f>
        <v>3.0345000000000004</v>
      </c>
      <c r="H43" s="89"/>
    </row>
    <row r="44" spans="1:26" s="90" customFormat="1" ht="15" customHeight="1" x14ac:dyDescent="0.25">
      <c r="A44" s="152" t="s">
        <v>115</v>
      </c>
      <c r="B44" s="153"/>
      <c r="C44" s="86"/>
      <c r="D44" s="87"/>
      <c r="E44" s="86">
        <f>E35+E43</f>
        <v>770.86</v>
      </c>
      <c r="F44" s="86">
        <f t="shared" ref="F44:G44" si="6">F35+F43</f>
        <v>774.8</v>
      </c>
      <c r="G44" s="86">
        <f t="shared" si="6"/>
        <v>800.68650000000002</v>
      </c>
      <c r="H44" s="89"/>
    </row>
    <row r="45" spans="1:26" s="90" customFormat="1" ht="25.5" customHeight="1" x14ac:dyDescent="0.25">
      <c r="A45" s="143" t="s">
        <v>117</v>
      </c>
      <c r="B45" s="143"/>
      <c r="C45" s="91"/>
      <c r="D45" s="92">
        <f>D3</f>
        <v>-227.11</v>
      </c>
      <c r="E45" s="89"/>
      <c r="F45" s="86"/>
      <c r="G45" s="86"/>
      <c r="H45" s="89">
        <f>F44-E44+D45+F44-G44</f>
        <v>-249.05650000000014</v>
      </c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</row>
    <row r="46" spans="1:26" s="90" customFormat="1" ht="25.5" customHeight="1" x14ac:dyDescent="0.25">
      <c r="A46" s="143" t="s">
        <v>132</v>
      </c>
      <c r="B46" s="143"/>
      <c r="C46" s="91"/>
      <c r="D46" s="92"/>
      <c r="E46" s="89"/>
      <c r="F46" s="86"/>
      <c r="G46" s="86"/>
      <c r="H46" s="89">
        <f>H47+H48</f>
        <v>-249.05650000000009</v>
      </c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</row>
    <row r="47" spans="1:26" s="90" customFormat="1" ht="16.5" customHeight="1" x14ac:dyDescent="0.25">
      <c r="A47" s="143" t="s">
        <v>113</v>
      </c>
      <c r="B47" s="144"/>
      <c r="C47" s="91"/>
      <c r="D47" s="91"/>
      <c r="E47" s="89"/>
      <c r="F47" s="86"/>
      <c r="G47" s="86"/>
      <c r="H47" s="124">
        <f>H37+H41</f>
        <v>74.5655</v>
      </c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</row>
    <row r="48" spans="1:26" s="90" customFormat="1" ht="15.75" customHeight="1" x14ac:dyDescent="0.25">
      <c r="A48" s="143" t="s">
        <v>114</v>
      </c>
      <c r="B48" s="144"/>
      <c r="C48" s="91"/>
      <c r="D48" s="91"/>
      <c r="E48" s="89"/>
      <c r="F48" s="86"/>
      <c r="G48" s="86"/>
      <c r="H48" s="124">
        <f>H8+H25+H29+H42</f>
        <v>-323.62200000000007</v>
      </c>
      <c r="I48" s="93"/>
      <c r="J48" s="95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8" ht="27.75" customHeight="1" x14ac:dyDescent="0.25">
      <c r="A49" s="158"/>
      <c r="B49" s="159"/>
      <c r="C49" s="159"/>
      <c r="D49" s="159"/>
      <c r="E49" s="159"/>
      <c r="F49" s="159"/>
      <c r="G49" s="159"/>
      <c r="H49" s="159"/>
    </row>
    <row r="50" spans="1:8" ht="21.75" customHeight="1" x14ac:dyDescent="0.25">
      <c r="A50" s="21" t="s">
        <v>133</v>
      </c>
      <c r="D50" s="22"/>
      <c r="E50" s="22"/>
      <c r="F50" s="22"/>
      <c r="G50" s="22"/>
    </row>
    <row r="51" spans="1:8" ht="15" customHeight="1" x14ac:dyDescent="0.25">
      <c r="A51" s="162" t="s">
        <v>81</v>
      </c>
      <c r="B51" s="163"/>
      <c r="C51" s="163"/>
      <c r="D51" s="164"/>
      <c r="E51" s="30" t="s">
        <v>51</v>
      </c>
      <c r="F51" s="30" t="s">
        <v>52</v>
      </c>
      <c r="G51" s="30" t="s">
        <v>53</v>
      </c>
      <c r="H51" s="6" t="s">
        <v>116</v>
      </c>
    </row>
    <row r="52" spans="1:8" s="90" customFormat="1" ht="12" customHeight="1" x14ac:dyDescent="0.25">
      <c r="A52" s="167" t="s">
        <v>139</v>
      </c>
      <c r="B52" s="168"/>
      <c r="C52" s="168"/>
      <c r="D52" s="169"/>
      <c r="E52" s="126">
        <v>43405</v>
      </c>
      <c r="F52" s="112" t="s">
        <v>141</v>
      </c>
      <c r="G52" s="112">
        <v>24.8</v>
      </c>
      <c r="H52" s="113" t="s">
        <v>140</v>
      </c>
    </row>
    <row r="53" spans="1:8" s="90" customFormat="1" ht="12" customHeight="1" x14ac:dyDescent="0.25">
      <c r="A53" s="167" t="s">
        <v>142</v>
      </c>
      <c r="B53" s="168"/>
      <c r="C53" s="168"/>
      <c r="D53" s="169"/>
      <c r="E53" s="126">
        <v>43374</v>
      </c>
      <c r="F53" s="60" t="s">
        <v>144</v>
      </c>
      <c r="G53" s="112">
        <v>125.9</v>
      </c>
      <c r="H53" s="113" t="s">
        <v>143</v>
      </c>
    </row>
    <row r="54" spans="1:8" s="90" customFormat="1" ht="12" customHeight="1" x14ac:dyDescent="0.25">
      <c r="A54" s="167" t="s">
        <v>145</v>
      </c>
      <c r="B54" s="168"/>
      <c r="C54" s="168"/>
      <c r="D54" s="169"/>
      <c r="E54" s="126">
        <v>43313</v>
      </c>
      <c r="F54" s="112" t="s">
        <v>146</v>
      </c>
      <c r="G54" s="112">
        <v>20.28</v>
      </c>
      <c r="H54" s="113" t="s">
        <v>143</v>
      </c>
    </row>
    <row r="55" spans="1:8" s="90" customFormat="1" ht="12" customHeight="1" x14ac:dyDescent="0.25">
      <c r="A55" s="167" t="s">
        <v>147</v>
      </c>
      <c r="B55" s="168"/>
      <c r="C55" s="168"/>
      <c r="D55" s="169"/>
      <c r="E55" s="126">
        <v>43374</v>
      </c>
      <c r="F55" s="112" t="s">
        <v>148</v>
      </c>
      <c r="G55" s="112">
        <v>33.450000000000003</v>
      </c>
      <c r="H55" s="113" t="s">
        <v>143</v>
      </c>
    </row>
    <row r="56" spans="1:8" s="98" customFormat="1" ht="13.5" customHeight="1" x14ac:dyDescent="0.25">
      <c r="A56" s="114" t="s">
        <v>7</v>
      </c>
      <c r="B56" s="115"/>
      <c r="C56" s="115"/>
      <c r="D56" s="116"/>
      <c r="E56" s="117"/>
      <c r="F56" s="118"/>
      <c r="G56" s="119">
        <f>SUM(G52:G55)</f>
        <v>204.43</v>
      </c>
      <c r="H56" s="120"/>
    </row>
    <row r="57" spans="1:8" s="4" customFormat="1" ht="13.5" customHeight="1" x14ac:dyDescent="0.25">
      <c r="A57" s="65"/>
      <c r="B57" s="66"/>
      <c r="C57" s="66"/>
      <c r="D57" s="66"/>
      <c r="E57" s="67"/>
      <c r="F57" s="68"/>
      <c r="G57" s="69"/>
    </row>
    <row r="58" spans="1:8" s="4" customFormat="1" ht="13.5" customHeight="1" x14ac:dyDescent="0.25">
      <c r="A58" s="65"/>
      <c r="B58" s="66"/>
      <c r="C58" s="66"/>
      <c r="D58" s="66"/>
      <c r="E58" s="67"/>
      <c r="F58" s="68"/>
      <c r="G58" s="69"/>
    </row>
    <row r="59" spans="1:8" x14ac:dyDescent="0.25">
      <c r="A59" s="21" t="s">
        <v>43</v>
      </c>
      <c r="D59" s="22"/>
      <c r="E59" s="22"/>
      <c r="F59" s="22"/>
      <c r="G59" s="22"/>
    </row>
    <row r="60" spans="1:8" x14ac:dyDescent="0.25">
      <c r="A60" s="21" t="s">
        <v>44</v>
      </c>
      <c r="D60" s="22"/>
      <c r="E60" s="22"/>
      <c r="F60" s="22"/>
      <c r="G60" s="22"/>
    </row>
    <row r="61" spans="1:8" ht="23.25" customHeight="1" x14ac:dyDescent="0.25">
      <c r="A61" s="165" t="s">
        <v>55</v>
      </c>
      <c r="B61" s="166"/>
      <c r="C61" s="166"/>
      <c r="D61" s="166"/>
      <c r="E61" s="133"/>
      <c r="F61" s="32" t="s">
        <v>52</v>
      </c>
      <c r="G61" s="31" t="s">
        <v>54</v>
      </c>
    </row>
    <row r="62" spans="1:8" x14ac:dyDescent="0.25">
      <c r="A62" s="165" t="s">
        <v>69</v>
      </c>
      <c r="B62" s="166"/>
      <c r="C62" s="166"/>
      <c r="D62" s="166"/>
      <c r="E62" s="133"/>
      <c r="F62" s="30"/>
      <c r="G62" s="30">
        <v>0</v>
      </c>
    </row>
    <row r="63" spans="1:8" ht="16.5" customHeight="1" x14ac:dyDescent="0.25">
      <c r="A63" s="22"/>
      <c r="D63" s="22"/>
      <c r="E63" s="22"/>
      <c r="F63" s="22"/>
      <c r="G63" s="22"/>
    </row>
    <row r="64" spans="1:8" x14ac:dyDescent="0.25">
      <c r="A64" s="22"/>
      <c r="D64" s="22"/>
      <c r="E64" s="22"/>
      <c r="F64" s="22"/>
      <c r="G64" s="22"/>
    </row>
    <row r="66" spans="1:8" x14ac:dyDescent="0.25">
      <c r="A66" s="21" t="s">
        <v>134</v>
      </c>
      <c r="E66" s="33"/>
      <c r="F66" s="60"/>
      <c r="G66" s="33"/>
    </row>
    <row r="67" spans="1:8" x14ac:dyDescent="0.25">
      <c r="A67" s="21" t="s">
        <v>135</v>
      </c>
      <c r="B67" s="61"/>
      <c r="C67" s="62"/>
      <c r="D67" s="21"/>
      <c r="E67" s="33"/>
      <c r="F67" s="60"/>
      <c r="G67" s="33"/>
    </row>
    <row r="68" spans="1:8" s="90" customFormat="1" ht="40.5" customHeight="1" x14ac:dyDescent="0.25">
      <c r="A68" s="160" t="s">
        <v>149</v>
      </c>
      <c r="B68" s="161"/>
      <c r="C68" s="161"/>
      <c r="D68" s="161"/>
      <c r="E68" s="161"/>
      <c r="F68" s="161"/>
      <c r="G68" s="161"/>
      <c r="H68" s="121"/>
    </row>
    <row r="71" spans="1:8" x14ac:dyDescent="0.25">
      <c r="A71" s="4" t="s">
        <v>70</v>
      </c>
      <c r="B71" s="44"/>
      <c r="C71" s="45"/>
      <c r="D71" s="4"/>
      <c r="E71" s="4" t="s">
        <v>71</v>
      </c>
      <c r="F71" s="4"/>
    </row>
    <row r="72" spans="1:8" x14ac:dyDescent="0.25">
      <c r="A72" s="4" t="s">
        <v>72</v>
      </c>
      <c r="B72" s="44"/>
      <c r="C72" s="45"/>
      <c r="D72" s="4"/>
      <c r="E72" s="4"/>
      <c r="F72" s="4"/>
    </row>
    <row r="73" spans="1:8" x14ac:dyDescent="0.25">
      <c r="A73" s="4" t="s">
        <v>105</v>
      </c>
      <c r="B73" s="44"/>
      <c r="C73" s="45"/>
      <c r="D73" s="4"/>
      <c r="E73" s="4"/>
      <c r="F73" s="4"/>
    </row>
    <row r="74" spans="1:8" x14ac:dyDescent="0.25">
      <c r="A74" s="4"/>
      <c r="B74" s="44"/>
      <c r="C74" s="45"/>
      <c r="D74" s="4"/>
      <c r="E74" s="4"/>
      <c r="F74" s="4"/>
    </row>
    <row r="75" spans="1:8" x14ac:dyDescent="0.25">
      <c r="A75" s="22" t="s">
        <v>73</v>
      </c>
      <c r="B75" s="59"/>
    </row>
    <row r="76" spans="1:8" ht="13.5" customHeight="1" x14ac:dyDescent="0.25">
      <c r="A76" s="22" t="s">
        <v>74</v>
      </c>
      <c r="B76" s="59"/>
      <c r="C76" s="42" t="s">
        <v>25</v>
      </c>
    </row>
    <row r="77" spans="1:8" ht="13.5" customHeight="1" x14ac:dyDescent="0.25">
      <c r="A77" s="22" t="s">
        <v>75</v>
      </c>
      <c r="B77" s="59"/>
      <c r="C77" s="42" t="s">
        <v>76</v>
      </c>
    </row>
    <row r="78" spans="1:8" ht="12" customHeight="1" x14ac:dyDescent="0.25">
      <c r="A78" s="22" t="s">
        <v>77</v>
      </c>
      <c r="B78" s="59"/>
      <c r="C78" s="42" t="s">
        <v>78</v>
      </c>
    </row>
  </sheetData>
  <mergeCells count="39">
    <mergeCell ref="A3:B3"/>
    <mergeCell ref="A6:H6"/>
    <mergeCell ref="A40:B40"/>
    <mergeCell ref="A43:B43"/>
    <mergeCell ref="A25:B25"/>
    <mergeCell ref="A27:B27"/>
    <mergeCell ref="A23:B23"/>
    <mergeCell ref="A14:B14"/>
    <mergeCell ref="A15:B15"/>
    <mergeCell ref="A17:B17"/>
    <mergeCell ref="A18:B18"/>
    <mergeCell ref="A20:B20"/>
    <mergeCell ref="A7:B7"/>
    <mergeCell ref="A8:B8"/>
    <mergeCell ref="A10:B10"/>
    <mergeCell ref="A11:H11"/>
    <mergeCell ref="A49:H49"/>
    <mergeCell ref="A68:G68"/>
    <mergeCell ref="A51:D51"/>
    <mergeCell ref="A61:E61"/>
    <mergeCell ref="A62:E62"/>
    <mergeCell ref="A52:D52"/>
    <mergeCell ref="A53:D53"/>
    <mergeCell ref="A54:D54"/>
    <mergeCell ref="A55:D55"/>
    <mergeCell ref="A47:B47"/>
    <mergeCell ref="A48:B48"/>
    <mergeCell ref="A46:B46"/>
    <mergeCell ref="A12:B12"/>
    <mergeCell ref="A45:B45"/>
    <mergeCell ref="A39:B39"/>
    <mergeCell ref="A37:B37"/>
    <mergeCell ref="A41:B41"/>
    <mergeCell ref="A44:B44"/>
    <mergeCell ref="A29:B29"/>
    <mergeCell ref="A31:B31"/>
    <mergeCell ref="A32:B32"/>
    <mergeCell ref="A33:B33"/>
    <mergeCell ref="A34:B34"/>
  </mergeCells>
  <pageMargins left="0.7" right="0.7" top="0.75" bottom="0.75" header="0.3" footer="0.3"/>
  <pageSetup paperSize="9" scale="3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2019-02-20T00:35:21Z</cp:lastPrinted>
  <dcterms:created xsi:type="dcterms:W3CDTF">2013-02-18T04:38:06Z</dcterms:created>
  <dcterms:modified xsi:type="dcterms:W3CDTF">2019-02-24T22:18:41Z</dcterms:modified>
</cp:coreProperties>
</file>