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55" i="8"/>
  <c r="F27"/>
  <c r="G27"/>
  <c r="G25"/>
  <c r="H25"/>
  <c r="F21"/>
  <c r="F8"/>
  <c r="E21"/>
  <c r="E8"/>
  <c r="H8"/>
  <c r="H30"/>
  <c r="H31"/>
  <c r="H32"/>
  <c r="H33"/>
  <c r="H28"/>
  <c r="F41"/>
  <c r="E41"/>
  <c r="G41"/>
  <c r="H41"/>
  <c r="H47"/>
  <c r="G8"/>
  <c r="G28"/>
  <c r="G34"/>
  <c r="F28"/>
  <c r="F34"/>
  <c r="E28"/>
  <c r="E34"/>
  <c r="F38"/>
  <c r="G38"/>
  <c r="G36"/>
  <c r="H36"/>
  <c r="F40"/>
  <c r="E40"/>
  <c r="H40"/>
  <c r="H46"/>
  <c r="F26"/>
  <c r="E27"/>
  <c r="E26"/>
  <c r="H26"/>
  <c r="H27"/>
  <c r="H45"/>
  <c r="G39"/>
  <c r="H39"/>
  <c r="E38"/>
  <c r="H38"/>
  <c r="F37"/>
  <c r="E37"/>
  <c r="H37"/>
  <c r="C37"/>
  <c r="E42"/>
  <c r="E43"/>
  <c r="F42"/>
  <c r="F43"/>
  <c r="G42"/>
  <c r="G43"/>
  <c r="D3"/>
  <c r="D44"/>
  <c r="H44"/>
  <c r="G21"/>
  <c r="G18"/>
  <c r="G15"/>
  <c r="G12"/>
  <c r="C27"/>
  <c r="C26"/>
  <c r="C23"/>
  <c r="C22"/>
  <c r="C17"/>
  <c r="C16"/>
  <c r="F23"/>
  <c r="E23"/>
  <c r="D23"/>
  <c r="H23"/>
  <c r="F22"/>
  <c r="E22"/>
  <c r="D22"/>
  <c r="H22"/>
  <c r="H21"/>
  <c r="G23"/>
  <c r="G22"/>
  <c r="F20"/>
  <c r="E20"/>
  <c r="D20"/>
  <c r="H20"/>
  <c r="F19"/>
  <c r="E19"/>
  <c r="D19"/>
  <c r="H19"/>
  <c r="H18"/>
  <c r="G20"/>
  <c r="G19"/>
  <c r="F17"/>
  <c r="E17"/>
  <c r="D17"/>
  <c r="H17"/>
  <c r="F16"/>
  <c r="E16"/>
  <c r="D16"/>
  <c r="H16"/>
  <c r="H15"/>
  <c r="G17"/>
  <c r="G16"/>
  <c r="F14"/>
  <c r="E14"/>
  <c r="D14"/>
  <c r="H14"/>
  <c r="F13"/>
  <c r="E13"/>
  <c r="D13"/>
  <c r="H13"/>
  <c r="H12"/>
  <c r="G14"/>
  <c r="G13"/>
  <c r="F10"/>
  <c r="E10"/>
  <c r="D10"/>
  <c r="H10"/>
  <c r="F9"/>
  <c r="E9"/>
  <c r="D9"/>
  <c r="H9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C3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01.10.14г. (3 месяца)</t>
        </r>
      </text>
    </comment>
    <comment ref="C39" authorId="1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Косов
Дом пионеров
Кузнецов</t>
        </r>
      </text>
    </comment>
  </commentList>
</comments>
</file>

<file path=xl/sharedStrings.xml><?xml version="1.0" encoding="utf-8"?>
<sst xmlns="http://schemas.openxmlformats.org/spreadsheetml/2006/main" count="187" uniqueCount="161">
  <si>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</si>
  <si>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</si>
  <si>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</si>
  <si>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</si>
  <si>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</si>
  <si>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</si>
  <si>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</si>
  <si>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</si>
  <si>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</si>
  <si>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</si>
  <si>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</si>
  <si>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</si>
  <si>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</si>
  <si>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</si>
  <si>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</si>
  <si>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</si>
  <si>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</si>
  <si>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</si>
  <si>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</si>
  <si>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</si>
  <si>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</si>
  <si>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</si>
  <si>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</si>
  <si>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</si>
  <si>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</si>
  <si>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</si>
  <si>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</si>
  <si>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</si>
  <si>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</si>
  <si>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</si>
  <si>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</si>
  <si>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</si>
  <si>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</si>
  <si>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</si>
  <si>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</si>
  <si>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</si>
  <si>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</si>
  <si>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</si>
  <si>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</si>
  <si>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</si>
  <si>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</si>
  <si>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</si>
  <si>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</si>
  <si>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</si>
  <si>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</si>
  <si>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</si>
  <si>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</si>
  <si>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</si>
  <si>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</si>
  <si>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</si>
  <si>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</si>
  <si>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</si>
  <si>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</si>
  <si>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</si>
  <si>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</si>
  <si>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</si>
  <si>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</si>
  <si>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</si>
  <si>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</si>
  <si>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</si>
  <si>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</si>
  <si>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</si>
  <si>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</si>
  <si>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</si>
  <si>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</si>
  <si>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</si>
  <si>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</si>
  <si>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</si>
  <si>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</si>
  <si>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</si>
  <si>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</si>
  <si>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</si>
  <si>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</si>
  <si>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</si>
  <si>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</si>
  <si>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</si>
  <si>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</si>
  <si>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</si>
  <si>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</si>
  <si>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</si>
  <si>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</si>
  <si>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</si>
  <si>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</si>
  <si>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</si>
  <si>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</si>
  <si>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</si>
  <si>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</si>
  <si>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</si>
  <si>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</si>
  <si>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</si>
  <si>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</si>
  <si>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</si>
  <si>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</si>
  <si>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</si>
  <si>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Светланская, 118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</si>
  <si>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</si>
  <si>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</si>
  <si>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</si>
  <si>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</si>
  <si>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</si>
  <si>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</si>
  <si>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</si>
  <si>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</si>
  <si>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</si>
  <si>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</si>
  <si>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</si>
  <si>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</si>
  <si>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</si>
  <si>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</si>
  <si>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</si>
  <si>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</si>
  <si>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</si>
  <si>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</si>
  <si>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118 по ул.Светланская</t>
  </si>
  <si>
    <t>Ленинского района"</t>
  </si>
  <si>
    <t>01.04.2011 г.</t>
  </si>
  <si>
    <t>Количество проживающих</t>
  </si>
  <si>
    <t>2 845,60 м2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</si>
  <si>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</si>
  <si>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</si>
  <si>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</si>
  <si>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</si>
  <si>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3.Коммуникации на общедомовом имуществе, исполн. ОАО Ростелеком</t>
  </si>
  <si>
    <t>375 руб в мес</t>
  </si>
  <si>
    <t>переходящие остатки д/ср-в на конец периода</t>
  </si>
  <si>
    <t>переплата потребителями</t>
  </si>
  <si>
    <t>задолженность потребителей</t>
  </si>
  <si>
    <t>ВСЕГО С УЧЕТОМ ОСТАТКОВ:</t>
  </si>
  <si>
    <t>исполн-ль</t>
  </si>
  <si>
    <t>ООО Эра</t>
  </si>
  <si>
    <t>Всего по дому</t>
  </si>
  <si>
    <t>ООО " Восток Мегаполис"</t>
  </si>
  <si>
    <t>210,30  м2</t>
  </si>
  <si>
    <t>457,10 м2</t>
  </si>
  <si>
    <t>апрель</t>
  </si>
  <si>
    <t>1 шт.</t>
  </si>
  <si>
    <t xml:space="preserve">                                                                                                              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</si>
  <si>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</si>
  <si>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</si>
  <si>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</si>
  <si>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</si>
  <si>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</si>
  <si>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План по статье "текущий ремонт" на 2018 год</t>
  </si>
  <si>
    <t>По мере накопления средств, собственникам необходимо предоставить протокол общего собрания для формирования плана по текущему ремонту на 2018 г., либо принять решение  о проведении его   за счет дополнительного сбора средств.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</si>
  <si>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</si>
  <si>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</si>
  <si>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</si>
  <si>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</si>
  <si>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</si>
  <si>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</si>
  <si>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декабрь</t>
  </si>
  <si>
    <t xml:space="preserve">Металлические двери на подвал </t>
  </si>
  <si>
    <t>Ландшафт</t>
  </si>
  <si>
    <t>Замена трансформаторов тока эл/энергии</t>
  </si>
  <si>
    <t>сентябрь</t>
  </si>
  <si>
    <t>6 шт.</t>
  </si>
  <si>
    <t>Изготовление и установка тамбурной двери</t>
  </si>
  <si>
    <t>октябрь</t>
  </si>
  <si>
    <t>1 раз</t>
  </si>
  <si>
    <t>Уборка и вывоз строит-го и быт.мусора из подвала</t>
  </si>
  <si>
    <t xml:space="preserve">ИСХ  344  / 02          от   "   20  " февраля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</si>
</sst>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0" fontId="0" fillId="2" borderId="0" xfId="0" applyFill="1" applyBorder="1"/>
    <xf numFmtId="0" fontId="9" fillId="2" borderId="7" xfId="0" applyFont="1" applyFill="1" applyBorder="1" applyAlignment="1">
      <alignment wrapText="1"/>
    </xf>
    <xf numFmtId="2" fontId="0" fillId="2" borderId="0" xfId="0" applyNumberForma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Alignment="1">
      <alignment wrapText="1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2" fontId="6" fillId="2" borderId="1" xfId="0" applyNumberFormat="1" applyFont="1" applyFill="1" applyBorder="1"/>
    <xf numFmtId="0" fontId="9" fillId="2" borderId="6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opLeftCell="A28" workbookViewId="0">
      <selection activeCell="F12" sqref="F12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137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113</v>
      </c>
    </row>
    <row r="4" spans="1:4" ht="14.25" customHeight="1">
      <c r="A4" s="22" t="s">
        <v>160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95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96</v>
      </c>
      <c r="D8" s="10"/>
    </row>
    <row r="9" spans="1:4" s="3" customFormat="1" ht="12" customHeight="1">
      <c r="A9" s="13" t="s">
        <v>1</v>
      </c>
      <c r="B9" s="14" t="s">
        <v>11</v>
      </c>
      <c r="C9" s="126" t="s">
        <v>12</v>
      </c>
      <c r="D9" s="127"/>
    </row>
    <row r="10" spans="1:4" s="3" customFormat="1" ht="24" customHeight="1">
      <c r="A10" s="13" t="s">
        <v>2</v>
      </c>
      <c r="B10" s="15" t="s">
        <v>13</v>
      </c>
      <c r="C10" s="128" t="s">
        <v>97</v>
      </c>
      <c r="D10" s="129"/>
    </row>
    <row r="11" spans="1:4" s="3" customFormat="1" ht="15" customHeight="1">
      <c r="A11" s="13" t="s">
        <v>3</v>
      </c>
      <c r="B11" s="14" t="s">
        <v>14</v>
      </c>
      <c r="C11" s="126" t="s">
        <v>15</v>
      </c>
      <c r="D11" s="127"/>
    </row>
    <row r="12" spans="1:4" s="3" customFormat="1" ht="16.5" customHeight="1">
      <c r="A12" s="132">
        <v>5</v>
      </c>
      <c r="B12" s="132" t="s">
        <v>98</v>
      </c>
      <c r="C12" s="51" t="s">
        <v>99</v>
      </c>
      <c r="D12" s="52" t="s">
        <v>100</v>
      </c>
    </row>
    <row r="13" spans="1:4" s="3" customFormat="1" ht="14.25" customHeight="1">
      <c r="A13" s="132"/>
      <c r="B13" s="132"/>
      <c r="C13" s="51" t="s">
        <v>101</v>
      </c>
      <c r="D13" s="52" t="s">
        <v>102</v>
      </c>
    </row>
    <row r="14" spans="1:4" s="3" customFormat="1">
      <c r="A14" s="132"/>
      <c r="B14" s="132"/>
      <c r="C14" s="51" t="s">
        <v>103</v>
      </c>
      <c r="D14" s="52" t="s">
        <v>104</v>
      </c>
    </row>
    <row r="15" spans="1:4" s="3" customFormat="1" ht="16.5" customHeight="1">
      <c r="A15" s="132"/>
      <c r="B15" s="132"/>
      <c r="C15" s="51" t="s">
        <v>105</v>
      </c>
      <c r="D15" s="52" t="s">
        <v>106</v>
      </c>
    </row>
    <row r="16" spans="1:4" s="3" customFormat="1" ht="16.5" customHeight="1">
      <c r="A16" s="132"/>
      <c r="B16" s="132"/>
      <c r="C16" s="51" t="s">
        <v>107</v>
      </c>
      <c r="D16" s="52" t="s">
        <v>108</v>
      </c>
    </row>
    <row r="17" spans="1:4" s="5" customFormat="1" ht="15.75" customHeight="1">
      <c r="A17" s="132"/>
      <c r="B17" s="132"/>
      <c r="C17" s="51" t="s">
        <v>109</v>
      </c>
      <c r="D17" s="52" t="s">
        <v>110</v>
      </c>
    </row>
    <row r="18" spans="1:4" s="5" customFormat="1" ht="15.75" customHeight="1">
      <c r="A18" s="132"/>
      <c r="B18" s="132"/>
      <c r="C18" s="53" t="s">
        <v>111</v>
      </c>
      <c r="D18" s="52" t="s">
        <v>112</v>
      </c>
    </row>
    <row r="19" spans="1:4" ht="21.75" customHeight="1">
      <c r="A19" s="13" t="s">
        <v>4</v>
      </c>
      <c r="B19" s="14" t="s">
        <v>16</v>
      </c>
      <c r="C19" s="133" t="s">
        <v>86</v>
      </c>
      <c r="D19" s="134"/>
    </row>
    <row r="20" spans="1:4" s="5" customFormat="1" ht="17.25" customHeight="1">
      <c r="A20" s="13" t="s">
        <v>5</v>
      </c>
      <c r="B20" s="14" t="s">
        <v>17</v>
      </c>
      <c r="C20" s="135" t="s">
        <v>51</v>
      </c>
      <c r="D20" s="136"/>
    </row>
    <row r="21" spans="1:4" s="5" customFormat="1" ht="15" customHeight="1">
      <c r="A21" s="13" t="s">
        <v>6</v>
      </c>
      <c r="B21" s="14" t="s">
        <v>18</v>
      </c>
      <c r="C21" s="128" t="s">
        <v>19</v>
      </c>
      <c r="D21" s="137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1.5" customHeight="1">
      <c r="A26" s="123" t="s">
        <v>26</v>
      </c>
      <c r="B26" s="124"/>
      <c r="C26" s="124"/>
      <c r="D26" s="125"/>
    </row>
    <row r="27" spans="1:4" ht="12" customHeight="1">
      <c r="A27" s="48"/>
      <c r="B27" s="49"/>
      <c r="C27" s="49"/>
      <c r="D27" s="50"/>
    </row>
    <row r="28" spans="1:4" ht="13.5" customHeight="1">
      <c r="A28" s="7">
        <v>1</v>
      </c>
      <c r="B28" s="6" t="s">
        <v>90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91</v>
      </c>
      <c r="C30" s="6" t="s">
        <v>92</v>
      </c>
      <c r="D30" s="6" t="s">
        <v>93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131</v>
      </c>
      <c r="C33" s="6" t="s">
        <v>92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30">
        <v>1972</v>
      </c>
      <c r="D38" s="131"/>
    </row>
    <row r="39" spans="1:4">
      <c r="A39" s="7">
        <v>2</v>
      </c>
      <c r="B39" s="6" t="s">
        <v>33</v>
      </c>
      <c r="C39" s="130">
        <v>5</v>
      </c>
      <c r="D39" s="131"/>
    </row>
    <row r="40" spans="1:4">
      <c r="A40" s="7">
        <v>3</v>
      </c>
      <c r="B40" s="6" t="s">
        <v>34</v>
      </c>
      <c r="C40" s="130">
        <v>4</v>
      </c>
      <c r="D40" s="131"/>
    </row>
    <row r="41" spans="1:4" ht="15" customHeight="1">
      <c r="A41" s="7">
        <v>4</v>
      </c>
      <c r="B41" s="6" t="s">
        <v>32</v>
      </c>
      <c r="C41" s="130" t="s">
        <v>76</v>
      </c>
      <c r="D41" s="131"/>
    </row>
    <row r="42" spans="1:4">
      <c r="A42" s="7">
        <v>5</v>
      </c>
      <c r="B42" s="6" t="s">
        <v>35</v>
      </c>
      <c r="C42" s="130" t="s">
        <v>76</v>
      </c>
      <c r="D42" s="131"/>
    </row>
    <row r="43" spans="1:4">
      <c r="A43" s="7">
        <v>6</v>
      </c>
      <c r="B43" s="6" t="s">
        <v>36</v>
      </c>
      <c r="C43" s="130" t="s">
        <v>117</v>
      </c>
      <c r="D43" s="131"/>
    </row>
    <row r="44" spans="1:4" ht="15" customHeight="1">
      <c r="A44" s="7">
        <v>7</v>
      </c>
      <c r="B44" s="6" t="s">
        <v>37</v>
      </c>
      <c r="C44" s="130" t="s">
        <v>132</v>
      </c>
      <c r="D44" s="131"/>
    </row>
    <row r="45" spans="1:4">
      <c r="A45" s="7">
        <v>8</v>
      </c>
      <c r="B45" s="6" t="s">
        <v>38</v>
      </c>
      <c r="C45" s="130" t="s">
        <v>133</v>
      </c>
      <c r="D45" s="131"/>
    </row>
    <row r="46" spans="1:4">
      <c r="A46" s="7">
        <v>9</v>
      </c>
      <c r="B46" s="6" t="s">
        <v>116</v>
      </c>
      <c r="C46" s="130">
        <v>108</v>
      </c>
      <c r="D46" s="129"/>
    </row>
    <row r="47" spans="1:4">
      <c r="A47" s="7">
        <v>10</v>
      </c>
      <c r="B47" s="6" t="s">
        <v>69</v>
      </c>
      <c r="C47" s="138" t="s">
        <v>115</v>
      </c>
      <c r="D47" s="131"/>
    </row>
    <row r="48" spans="1:4">
      <c r="A48" s="4"/>
    </row>
    <row r="49" spans="1:4">
      <c r="A49" s="4"/>
    </row>
    <row r="51" spans="1:4">
      <c r="A51" s="54"/>
      <c r="B51" s="54"/>
      <c r="C51" s="55"/>
      <c r="D51" s="56"/>
    </row>
    <row r="52" spans="1:4">
      <c r="A52" s="54"/>
      <c r="B52" s="54"/>
      <c r="C52" s="55"/>
      <c r="D52" s="56"/>
    </row>
    <row r="53" spans="1:4">
      <c r="A53" s="54"/>
      <c r="B53" s="54"/>
      <c r="C53" s="55"/>
      <c r="D53" s="56"/>
    </row>
    <row r="54" spans="1:4">
      <c r="A54" s="54"/>
      <c r="B54" s="54"/>
      <c r="C54" s="55"/>
      <c r="D54" s="56"/>
    </row>
    <row r="55" spans="1:4">
      <c r="A55" s="54"/>
      <c r="B55" s="54"/>
      <c r="C55" s="57"/>
      <c r="D55" s="56"/>
    </row>
    <row r="56" spans="1:4">
      <c r="A56" s="54"/>
      <c r="B56" s="54"/>
      <c r="C56" s="58"/>
      <c r="D56" s="56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0"/>
  <sheetViews>
    <sheetView tabSelected="1" topLeftCell="A64" workbookViewId="0">
      <selection activeCell="J39" sqref="J39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13.28515625" customWidth="1"/>
    <col min="8" max="8" width="8.140625" customWidth="1"/>
  </cols>
  <sheetData>
    <row r="1" spans="1:26">
      <c r="A1" s="4" t="s">
        <v>136</v>
      </c>
      <c r="B1"/>
      <c r="C1" s="34"/>
      <c r="D1" s="34"/>
      <c r="G1" s="34"/>
      <c r="H1" s="1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6.5" customHeight="1">
      <c r="A2" s="4" t="s">
        <v>138</v>
      </c>
      <c r="B2"/>
      <c r="C2" s="34"/>
      <c r="D2" s="34"/>
      <c r="G2" s="34"/>
      <c r="H2" s="1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91" customFormat="1" ht="22.5" customHeight="1">
      <c r="A3" s="146" t="s">
        <v>139</v>
      </c>
      <c r="B3" s="146"/>
      <c r="C3" s="92"/>
      <c r="D3" s="93">
        <f>D4+D5</f>
        <v>-271.99</v>
      </c>
      <c r="E3" s="90"/>
      <c r="F3" s="87"/>
      <c r="G3" s="87"/>
      <c r="H3" s="106"/>
      <c r="I3" s="107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91" customFormat="1" ht="23.25" customHeight="1">
      <c r="A4" s="95" t="s">
        <v>125</v>
      </c>
      <c r="B4" s="95"/>
      <c r="C4" s="92"/>
      <c r="D4" s="93">
        <v>46.09</v>
      </c>
      <c r="E4" s="90"/>
      <c r="F4" s="87"/>
      <c r="G4" s="87"/>
      <c r="H4" s="108"/>
      <c r="I4" s="107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s="91" customFormat="1" ht="22.5" customHeight="1">
      <c r="A5" s="95" t="s">
        <v>126</v>
      </c>
      <c r="B5" s="95"/>
      <c r="C5" s="92"/>
      <c r="D5" s="93">
        <v>-318.08</v>
      </c>
      <c r="E5" s="90"/>
      <c r="F5" s="87"/>
      <c r="G5" s="87"/>
      <c r="H5" s="106"/>
      <c r="I5" s="107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5" customHeight="1">
      <c r="A6" s="175" t="s">
        <v>140</v>
      </c>
      <c r="B6" s="176"/>
      <c r="C6" s="176"/>
      <c r="D6" s="176"/>
      <c r="E6" s="176"/>
      <c r="F6" s="176"/>
      <c r="G6" s="176"/>
      <c r="H6" s="177"/>
      <c r="I6" s="83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56.25" customHeight="1">
      <c r="A7" s="173" t="s">
        <v>57</v>
      </c>
      <c r="B7" s="174"/>
      <c r="C7" s="39" t="s">
        <v>58</v>
      </c>
      <c r="D7" s="29" t="s">
        <v>59</v>
      </c>
      <c r="E7" s="29" t="s">
        <v>60</v>
      </c>
      <c r="F7" s="29" t="s">
        <v>61</v>
      </c>
      <c r="G7" s="35" t="s">
        <v>62</v>
      </c>
      <c r="H7" s="29" t="s">
        <v>63</v>
      </c>
    </row>
    <row r="8" spans="1:26" ht="17.25" customHeight="1">
      <c r="A8" s="173" t="s">
        <v>64</v>
      </c>
      <c r="B8" s="143"/>
      <c r="C8" s="40">
        <v>15.12</v>
      </c>
      <c r="D8" s="71">
        <v>-47.48</v>
      </c>
      <c r="E8" s="71">
        <f>E12+E15+E18+E21</f>
        <v>516.29999999999995</v>
      </c>
      <c r="F8" s="71">
        <f>F12+F15+F18+F21</f>
        <v>482.68999999999994</v>
      </c>
      <c r="G8" s="71">
        <f>F8</f>
        <v>482.68999999999994</v>
      </c>
      <c r="H8" s="59">
        <f>F8-E8+D8</f>
        <v>-81.09</v>
      </c>
    </row>
    <row r="9" spans="1:26">
      <c r="A9" s="36" t="s">
        <v>65</v>
      </c>
      <c r="B9" s="37"/>
      <c r="C9" s="41">
        <f>C8-C10</f>
        <v>13.607999999999999</v>
      </c>
      <c r="D9" s="47">
        <f>D8-D10</f>
        <v>-42.731999999999999</v>
      </c>
      <c r="E9" s="47">
        <f>E8-E10</f>
        <v>464.66999999999996</v>
      </c>
      <c r="F9" s="47">
        <f>F8-F10</f>
        <v>434.42099999999994</v>
      </c>
      <c r="G9" s="47">
        <f>G8-G10</f>
        <v>434.42099999999994</v>
      </c>
      <c r="H9" s="47">
        <f t="shared" ref="H9:H10" si="0">F9-E9+D9</f>
        <v>-72.981000000000023</v>
      </c>
    </row>
    <row r="10" spans="1:26">
      <c r="A10" s="139" t="s">
        <v>66</v>
      </c>
      <c r="B10" s="140"/>
      <c r="C10" s="41">
        <f>C8*10%</f>
        <v>1.512</v>
      </c>
      <c r="D10" s="47">
        <f>D8*10%</f>
        <v>-4.7480000000000002</v>
      </c>
      <c r="E10" s="47">
        <f>E8*10%</f>
        <v>51.629999999999995</v>
      </c>
      <c r="F10" s="47">
        <f>F8*10%</f>
        <v>48.268999999999998</v>
      </c>
      <c r="G10" s="47">
        <f>G8*10%</f>
        <v>48.268999999999998</v>
      </c>
      <c r="H10" s="47">
        <f t="shared" si="0"/>
        <v>-8.1089999999999982</v>
      </c>
    </row>
    <row r="11" spans="1:26" ht="12.75" customHeight="1">
      <c r="A11" s="141" t="s">
        <v>67</v>
      </c>
      <c r="B11" s="142"/>
      <c r="C11" s="142"/>
      <c r="D11" s="142"/>
      <c r="E11" s="142"/>
      <c r="F11" s="142"/>
      <c r="G11" s="142"/>
      <c r="H11" s="143"/>
    </row>
    <row r="12" spans="1:26">
      <c r="A12" s="144" t="s">
        <v>48</v>
      </c>
      <c r="B12" s="145"/>
      <c r="C12" s="40">
        <v>5.65</v>
      </c>
      <c r="D12" s="72">
        <v>-17.850000000000001</v>
      </c>
      <c r="E12" s="72">
        <v>192.93</v>
      </c>
      <c r="F12" s="72">
        <v>180.37</v>
      </c>
      <c r="G12" s="72">
        <f>F12</f>
        <v>180.37</v>
      </c>
      <c r="H12" s="47">
        <f>F12-E12+D12</f>
        <v>-30.410000000000004</v>
      </c>
    </row>
    <row r="13" spans="1:26">
      <c r="A13" s="36" t="s">
        <v>65</v>
      </c>
      <c r="B13" s="37"/>
      <c r="C13" s="41">
        <f>C12-C14</f>
        <v>5.085</v>
      </c>
      <c r="D13" s="47">
        <f>D12-D14</f>
        <v>-16.065000000000001</v>
      </c>
      <c r="E13" s="47">
        <f>E12-E14</f>
        <v>173.637</v>
      </c>
      <c r="F13" s="47">
        <f>F12-F14</f>
        <v>162.333</v>
      </c>
      <c r="G13" s="47">
        <f>G12-G14</f>
        <v>162.333</v>
      </c>
      <c r="H13" s="47">
        <f t="shared" ref="H13:H23" si="1">F13-E13+D13</f>
        <v>-27.369000000000003</v>
      </c>
    </row>
    <row r="14" spans="1:26">
      <c r="A14" s="139" t="s">
        <v>66</v>
      </c>
      <c r="B14" s="140"/>
      <c r="C14" s="41">
        <f>C12*10%</f>
        <v>0.56500000000000006</v>
      </c>
      <c r="D14" s="47">
        <f>D12*10%</f>
        <v>-1.7850000000000001</v>
      </c>
      <c r="E14" s="47">
        <f>E12*10%</f>
        <v>19.293000000000003</v>
      </c>
      <c r="F14" s="47">
        <f>F12*10%</f>
        <v>18.037000000000003</v>
      </c>
      <c r="G14" s="47">
        <f>G12*10%</f>
        <v>18.037000000000003</v>
      </c>
      <c r="H14" s="47">
        <f t="shared" si="1"/>
        <v>-3.0410000000000004</v>
      </c>
    </row>
    <row r="15" spans="1:26" ht="23.25" customHeight="1">
      <c r="A15" s="144" t="s">
        <v>41</v>
      </c>
      <c r="B15" s="145"/>
      <c r="C15" s="40">
        <v>3.45</v>
      </c>
      <c r="D15" s="72">
        <v>-10.75</v>
      </c>
      <c r="E15" s="72">
        <v>117.81</v>
      </c>
      <c r="F15" s="72">
        <v>110.14</v>
      </c>
      <c r="G15" s="72">
        <f>F15</f>
        <v>110.14</v>
      </c>
      <c r="H15" s="47">
        <f t="shared" si="1"/>
        <v>-18.420000000000002</v>
      </c>
    </row>
    <row r="16" spans="1:26">
      <c r="A16" s="36" t="s">
        <v>65</v>
      </c>
      <c r="B16" s="37"/>
      <c r="C16" s="41">
        <f>C15-C17</f>
        <v>3.105</v>
      </c>
      <c r="D16" s="47">
        <f>D15-D17</f>
        <v>-9.6750000000000007</v>
      </c>
      <c r="E16" s="47">
        <f>E15-E17</f>
        <v>106.029</v>
      </c>
      <c r="F16" s="47">
        <f>F15-F17</f>
        <v>99.126000000000005</v>
      </c>
      <c r="G16" s="47">
        <f>G15-G17</f>
        <v>99.126000000000005</v>
      </c>
      <c r="H16" s="47">
        <f t="shared" si="1"/>
        <v>-16.577999999999992</v>
      </c>
    </row>
    <row r="17" spans="1:8" ht="15" customHeight="1">
      <c r="A17" s="139" t="s">
        <v>66</v>
      </c>
      <c r="B17" s="140"/>
      <c r="C17" s="41">
        <f>C15*10%</f>
        <v>0.34500000000000003</v>
      </c>
      <c r="D17" s="47">
        <f>D15*10%</f>
        <v>-1.075</v>
      </c>
      <c r="E17" s="47">
        <f>E15*10%</f>
        <v>11.781000000000001</v>
      </c>
      <c r="F17" s="47">
        <f>F15*10%</f>
        <v>11.014000000000001</v>
      </c>
      <c r="G17" s="47">
        <f>G15*10%</f>
        <v>11.014000000000001</v>
      </c>
      <c r="H17" s="47">
        <f t="shared" si="1"/>
        <v>-1.8419999999999994</v>
      </c>
    </row>
    <row r="18" spans="1:8" ht="12" customHeight="1">
      <c r="A18" s="144" t="s">
        <v>49</v>
      </c>
      <c r="B18" s="145"/>
      <c r="C18" s="39">
        <v>2.37</v>
      </c>
      <c r="D18" s="72">
        <v>-7.46</v>
      </c>
      <c r="E18" s="72">
        <v>80.930000000000007</v>
      </c>
      <c r="F18" s="72">
        <v>75.66</v>
      </c>
      <c r="G18" s="72">
        <f>F18</f>
        <v>75.66</v>
      </c>
      <c r="H18" s="47">
        <f t="shared" si="1"/>
        <v>-12.730000000000011</v>
      </c>
    </row>
    <row r="19" spans="1:8" ht="13.5" customHeight="1">
      <c r="A19" s="36" t="s">
        <v>65</v>
      </c>
      <c r="B19" s="37"/>
      <c r="C19" s="41">
        <f>C18-C20</f>
        <v>2.133</v>
      </c>
      <c r="D19" s="47">
        <f>D18-D20</f>
        <v>-6.7140000000000004</v>
      </c>
      <c r="E19" s="47">
        <f>E18-E20</f>
        <v>72.837000000000003</v>
      </c>
      <c r="F19" s="47">
        <f>F18-F20</f>
        <v>68.093999999999994</v>
      </c>
      <c r="G19" s="47">
        <f>G18-G20</f>
        <v>68.093999999999994</v>
      </c>
      <c r="H19" s="47">
        <f t="shared" si="1"/>
        <v>-11.45700000000001</v>
      </c>
    </row>
    <row r="20" spans="1:8" ht="12.75" customHeight="1">
      <c r="A20" s="139" t="s">
        <v>66</v>
      </c>
      <c r="B20" s="140"/>
      <c r="C20" s="41">
        <f>C18*10%</f>
        <v>0.23700000000000002</v>
      </c>
      <c r="D20" s="47">
        <f>D18*10%</f>
        <v>-0.746</v>
      </c>
      <c r="E20" s="47">
        <f>E18*10%</f>
        <v>8.0930000000000017</v>
      </c>
      <c r="F20" s="47">
        <f>F18*10%</f>
        <v>7.5659999999999998</v>
      </c>
      <c r="G20" s="47">
        <f>G18*10%</f>
        <v>7.5659999999999998</v>
      </c>
      <c r="H20" s="47">
        <f t="shared" si="1"/>
        <v>-1.2730000000000019</v>
      </c>
    </row>
    <row r="21" spans="1:8" ht="14.25" customHeight="1">
      <c r="A21" s="11" t="s">
        <v>88</v>
      </c>
      <c r="B21" s="38"/>
      <c r="C21" s="42">
        <v>3.65</v>
      </c>
      <c r="D21" s="47">
        <v>-11.42</v>
      </c>
      <c r="E21" s="47">
        <f>15.02+3.76+3.07+102.78</f>
        <v>124.63</v>
      </c>
      <c r="F21" s="47">
        <f>14.05+3.51+2.87+96.09</f>
        <v>116.52000000000001</v>
      </c>
      <c r="G21" s="47">
        <f>F21</f>
        <v>116.52000000000001</v>
      </c>
      <c r="H21" s="47">
        <f t="shared" si="1"/>
        <v>-19.529999999999987</v>
      </c>
    </row>
    <row r="22" spans="1:8" ht="14.25" customHeight="1">
      <c r="A22" s="36" t="s">
        <v>65</v>
      </c>
      <c r="B22" s="37"/>
      <c r="C22" s="41">
        <f>C21-C23</f>
        <v>3.2850000000000001</v>
      </c>
      <c r="D22" s="47">
        <f>D21-D23</f>
        <v>-10.278</v>
      </c>
      <c r="E22" s="47">
        <f>E21-E23</f>
        <v>112.167</v>
      </c>
      <c r="F22" s="47">
        <f>F21-F23</f>
        <v>104.86800000000001</v>
      </c>
      <c r="G22" s="47">
        <f>G21-G23</f>
        <v>104.86800000000001</v>
      </c>
      <c r="H22" s="47">
        <f t="shared" si="1"/>
        <v>-17.576999999999991</v>
      </c>
    </row>
    <row r="23" spans="1:8">
      <c r="A23" s="139" t="s">
        <v>66</v>
      </c>
      <c r="B23" s="140"/>
      <c r="C23" s="41">
        <f>C21*10%</f>
        <v>0.36499999999999999</v>
      </c>
      <c r="D23" s="47">
        <f>D21*10%</f>
        <v>-1.1420000000000001</v>
      </c>
      <c r="E23" s="47">
        <f>E21*10%</f>
        <v>12.463000000000001</v>
      </c>
      <c r="F23" s="47">
        <f>F21*10%</f>
        <v>11.652000000000001</v>
      </c>
      <c r="G23" s="47">
        <f>G21*10%</f>
        <v>11.652000000000001</v>
      </c>
      <c r="H23" s="47">
        <f t="shared" si="1"/>
        <v>-1.9530000000000001</v>
      </c>
    </row>
    <row r="24" spans="1:8" s="91" customFormat="1" ht="3" customHeight="1">
      <c r="A24" s="100"/>
      <c r="B24" s="101"/>
      <c r="C24" s="102"/>
      <c r="D24" s="103"/>
      <c r="E24" s="102"/>
      <c r="F24" s="102"/>
      <c r="G24" s="104"/>
      <c r="H24" s="105"/>
    </row>
    <row r="25" spans="1:8" ht="15.75" customHeight="1">
      <c r="A25" s="173" t="s">
        <v>42</v>
      </c>
      <c r="B25" s="143"/>
      <c r="C25" s="42">
        <v>5.29</v>
      </c>
      <c r="D25" s="59">
        <v>-270.23</v>
      </c>
      <c r="E25" s="59">
        <v>180.64</v>
      </c>
      <c r="F25" s="59">
        <v>168.88</v>
      </c>
      <c r="G25" s="73">
        <f>G26+G27</f>
        <v>86.288000000000011</v>
      </c>
      <c r="H25" s="59">
        <f>F25-E25-G25+D25+F25</f>
        <v>-199.39800000000002</v>
      </c>
    </row>
    <row r="26" spans="1:8" ht="14.25" customHeight="1">
      <c r="A26" s="64" t="s">
        <v>68</v>
      </c>
      <c r="B26" s="65"/>
      <c r="C26" s="42">
        <f>C25-C27</f>
        <v>4.7610000000000001</v>
      </c>
      <c r="D26" s="59">
        <v>-269.77</v>
      </c>
      <c r="E26" s="59">
        <f>E25-E27</f>
        <v>162.57599999999999</v>
      </c>
      <c r="F26" s="59">
        <f>F25-F27</f>
        <v>151.99199999999999</v>
      </c>
      <c r="G26" s="112">
        <v>69.400000000000006</v>
      </c>
      <c r="H26" s="47">
        <f t="shared" ref="H26:H27" si="2">F26-E26-G26+D26+F26</f>
        <v>-197.76200000000003</v>
      </c>
    </row>
    <row r="27" spans="1:8" ht="12.75" customHeight="1">
      <c r="A27" s="139" t="s">
        <v>66</v>
      </c>
      <c r="B27" s="140"/>
      <c r="C27" s="41">
        <f>C25*10%</f>
        <v>0.52900000000000003</v>
      </c>
      <c r="D27" s="47">
        <v>-0.46</v>
      </c>
      <c r="E27" s="47">
        <f>E25*10%</f>
        <v>18.064</v>
      </c>
      <c r="F27" s="47">
        <f>F25*10%</f>
        <v>16.888000000000002</v>
      </c>
      <c r="G27" s="47">
        <f>F27</f>
        <v>16.888000000000002</v>
      </c>
      <c r="H27" s="47">
        <f t="shared" si="2"/>
        <v>-1.6359999999999992</v>
      </c>
    </row>
    <row r="28" spans="1:8" s="4" customFormat="1" ht="12.75" customHeight="1">
      <c r="A28" s="154" t="s">
        <v>144</v>
      </c>
      <c r="B28" s="155"/>
      <c r="C28" s="87"/>
      <c r="D28" s="90">
        <v>0</v>
      </c>
      <c r="E28" s="87">
        <f>E30+E31+E32+E33</f>
        <v>67.239999999999995</v>
      </c>
      <c r="F28" s="87">
        <f>F30+F31+F32+F33</f>
        <v>61.36</v>
      </c>
      <c r="G28" s="111">
        <f>G30+G31+G32+G33</f>
        <v>61.36</v>
      </c>
      <c r="H28" s="90">
        <f>H30+H31+H32+H33</f>
        <v>-5.8800000000000017</v>
      </c>
    </row>
    <row r="29" spans="1:8" ht="12.75" customHeight="1">
      <c r="A29" s="110" t="s">
        <v>145</v>
      </c>
      <c r="B29" s="101"/>
      <c r="C29" s="102"/>
      <c r="D29" s="105">
        <v>0</v>
      </c>
      <c r="E29" s="102"/>
      <c r="F29" s="102"/>
      <c r="G29" s="109"/>
      <c r="H29" s="90"/>
    </row>
    <row r="30" spans="1:8" ht="12.75" customHeight="1">
      <c r="A30" s="156" t="s">
        <v>146</v>
      </c>
      <c r="B30" s="157"/>
      <c r="C30" s="102"/>
      <c r="D30" s="105">
        <v>0</v>
      </c>
      <c r="E30" s="102">
        <v>3.23</v>
      </c>
      <c r="F30" s="102">
        <v>2.93</v>
      </c>
      <c r="G30" s="109">
        <v>2.93</v>
      </c>
      <c r="H30" s="59">
        <f t="shared" ref="H30:H33" si="3">F30-E30-G30+D30+F30</f>
        <v>-0.29999999999999982</v>
      </c>
    </row>
    <row r="31" spans="1:8" ht="12.75" customHeight="1">
      <c r="A31" s="156" t="s">
        <v>147</v>
      </c>
      <c r="B31" s="157"/>
      <c r="C31" s="102"/>
      <c r="D31" s="105">
        <v>0</v>
      </c>
      <c r="E31" s="102">
        <v>13.71</v>
      </c>
      <c r="F31" s="102">
        <v>12.48</v>
      </c>
      <c r="G31" s="109">
        <v>12.48</v>
      </c>
      <c r="H31" s="59">
        <f t="shared" si="3"/>
        <v>-1.2300000000000004</v>
      </c>
    </row>
    <row r="32" spans="1:8" ht="12.75" customHeight="1">
      <c r="A32" s="156" t="s">
        <v>148</v>
      </c>
      <c r="B32" s="157"/>
      <c r="C32" s="102"/>
      <c r="D32" s="105">
        <v>0</v>
      </c>
      <c r="E32" s="102">
        <v>48.67</v>
      </c>
      <c r="F32" s="102">
        <v>44.5</v>
      </c>
      <c r="G32" s="109">
        <v>44.5</v>
      </c>
      <c r="H32" s="59">
        <f t="shared" si="3"/>
        <v>-4.1700000000000017</v>
      </c>
    </row>
    <row r="33" spans="1:26" ht="12.75" customHeight="1">
      <c r="A33" s="156" t="s">
        <v>149</v>
      </c>
      <c r="B33" s="157"/>
      <c r="C33" s="102"/>
      <c r="D33" s="105">
        <v>0</v>
      </c>
      <c r="E33" s="102">
        <v>1.63</v>
      </c>
      <c r="F33" s="102">
        <v>1.45</v>
      </c>
      <c r="G33" s="109">
        <v>1.45</v>
      </c>
      <c r="H33" s="59">
        <f t="shared" si="3"/>
        <v>-0.17999999999999994</v>
      </c>
    </row>
    <row r="34" spans="1:26" s="91" customFormat="1">
      <c r="A34" s="97" t="s">
        <v>118</v>
      </c>
      <c r="B34" s="98"/>
      <c r="C34" s="87"/>
      <c r="D34" s="88"/>
      <c r="E34" s="87">
        <f>E8+E25+E28</f>
        <v>764.18</v>
      </c>
      <c r="F34" s="87">
        <f t="shared" ref="F34:G34" si="4">F8+F25+F28</f>
        <v>712.93</v>
      </c>
      <c r="G34" s="87">
        <f t="shared" si="4"/>
        <v>630.33799999999997</v>
      </c>
      <c r="H34" s="90"/>
      <c r="I34" s="99"/>
      <c r="J34" s="99"/>
    </row>
    <row r="35" spans="1:26" s="91" customFormat="1">
      <c r="A35" s="97" t="s">
        <v>119</v>
      </c>
      <c r="B35" s="98"/>
      <c r="C35" s="87"/>
      <c r="D35" s="88"/>
      <c r="E35" s="87"/>
      <c r="F35" s="87"/>
      <c r="G35" s="89"/>
      <c r="H35" s="90"/>
      <c r="I35" s="99"/>
      <c r="J35" s="99"/>
    </row>
    <row r="36" spans="1:26" s="4" customFormat="1" ht="25.5" customHeight="1">
      <c r="A36" s="149" t="s">
        <v>122</v>
      </c>
      <c r="B36" s="150"/>
      <c r="C36" s="44" t="s">
        <v>123</v>
      </c>
      <c r="D36" s="59">
        <v>4.68</v>
      </c>
      <c r="E36" s="59">
        <v>4.5</v>
      </c>
      <c r="F36" s="59">
        <v>4.5</v>
      </c>
      <c r="G36" s="76">
        <f>G38</f>
        <v>0.76500000000000001</v>
      </c>
      <c r="H36" s="59">
        <f t="shared" ref="H36:H41" si="5">F36-E36-G36+D36+F36</f>
        <v>8.4149999999999991</v>
      </c>
    </row>
    <row r="37" spans="1:26" ht="10.5" customHeight="1">
      <c r="A37" s="36" t="s">
        <v>68</v>
      </c>
      <c r="B37" s="37"/>
      <c r="C37" s="41">
        <f>C34-C38</f>
        <v>0</v>
      </c>
      <c r="D37" s="47">
        <v>4.68</v>
      </c>
      <c r="E37" s="47">
        <f>E36-E38</f>
        <v>3.7349999999999999</v>
      </c>
      <c r="F37" s="47">
        <f>F36-F38</f>
        <v>3.7349999999999999</v>
      </c>
      <c r="G37" s="75">
        <v>0</v>
      </c>
      <c r="H37" s="59">
        <f t="shared" si="5"/>
        <v>8.4149999999999991</v>
      </c>
    </row>
    <row r="38" spans="1:26" ht="14.25" customHeight="1">
      <c r="A38" s="147" t="s">
        <v>43</v>
      </c>
      <c r="B38" s="148"/>
      <c r="C38" s="41"/>
      <c r="D38" s="47">
        <v>0</v>
      </c>
      <c r="E38" s="47">
        <f>E36*17%</f>
        <v>0.76500000000000001</v>
      </c>
      <c r="F38" s="47">
        <f>F36*17%</f>
        <v>0.76500000000000001</v>
      </c>
      <c r="G38" s="74">
        <f>F38</f>
        <v>0.76500000000000001</v>
      </c>
      <c r="H38" s="59">
        <f t="shared" si="5"/>
        <v>0</v>
      </c>
    </row>
    <row r="39" spans="1:26" s="84" customFormat="1" ht="22.5" customHeight="1">
      <c r="A39" s="149" t="s">
        <v>87</v>
      </c>
      <c r="B39" s="178"/>
      <c r="C39" s="78"/>
      <c r="D39" s="77">
        <v>41.04</v>
      </c>
      <c r="E39" s="77">
        <v>13.35</v>
      </c>
      <c r="F39" s="77">
        <v>12.65</v>
      </c>
      <c r="G39" s="81">
        <f>G41</f>
        <v>2.1505000000000001</v>
      </c>
      <c r="H39" s="59">
        <f t="shared" si="5"/>
        <v>50.839500000000001</v>
      </c>
    </row>
    <row r="40" spans="1:26" ht="14.25" customHeight="1">
      <c r="A40" s="144" t="s">
        <v>68</v>
      </c>
      <c r="B40" s="151"/>
      <c r="C40" s="41"/>
      <c r="D40" s="47">
        <v>41.41</v>
      </c>
      <c r="E40" s="47">
        <f>E39-E41</f>
        <v>11.080499999999999</v>
      </c>
      <c r="F40" s="47">
        <f>F39-F41</f>
        <v>10.499500000000001</v>
      </c>
      <c r="G40" s="75">
        <v>0</v>
      </c>
      <c r="H40" s="59">
        <f t="shared" si="5"/>
        <v>51.328500000000005</v>
      </c>
    </row>
    <row r="41" spans="1:26" s="84" customFormat="1" ht="11.25" customHeight="1">
      <c r="A41" s="85" t="s">
        <v>50</v>
      </c>
      <c r="B41" s="86"/>
      <c r="C41" s="82"/>
      <c r="D41" s="80">
        <v>-0.37</v>
      </c>
      <c r="E41" s="80">
        <f>E39*17%</f>
        <v>2.2695000000000003</v>
      </c>
      <c r="F41" s="80">
        <f>F39*17%</f>
        <v>2.1505000000000001</v>
      </c>
      <c r="G41" s="79">
        <f>F41</f>
        <v>2.1505000000000001</v>
      </c>
      <c r="H41" s="59">
        <f t="shared" si="5"/>
        <v>-0.48900000000000032</v>
      </c>
    </row>
    <row r="42" spans="1:26" s="91" customFormat="1">
      <c r="A42" s="152" t="s">
        <v>120</v>
      </c>
      <c r="B42" s="153"/>
      <c r="C42" s="87"/>
      <c r="D42" s="88"/>
      <c r="E42" s="87">
        <f>E36+E39</f>
        <v>17.850000000000001</v>
      </c>
      <c r="F42" s="87">
        <f>F36+F39</f>
        <v>17.149999999999999</v>
      </c>
      <c r="G42" s="89">
        <f>G36+G39</f>
        <v>2.9155000000000002</v>
      </c>
      <c r="H42" s="90"/>
    </row>
    <row r="43" spans="1:26" s="91" customFormat="1" ht="15" customHeight="1">
      <c r="A43" s="152" t="s">
        <v>127</v>
      </c>
      <c r="B43" s="153"/>
      <c r="C43" s="87"/>
      <c r="D43" s="88"/>
      <c r="E43" s="87">
        <f>E34+E42</f>
        <v>782.03</v>
      </c>
      <c r="F43" s="87">
        <f t="shared" ref="F43:G43" si="6">F34+F42</f>
        <v>730.07999999999993</v>
      </c>
      <c r="G43" s="87">
        <f t="shared" si="6"/>
        <v>633.25349999999992</v>
      </c>
      <c r="H43" s="90"/>
    </row>
    <row r="44" spans="1:26" s="91" customFormat="1" ht="25.5" customHeight="1">
      <c r="A44" s="146" t="s">
        <v>130</v>
      </c>
      <c r="B44" s="146"/>
      <c r="C44" s="92"/>
      <c r="D44" s="93">
        <f>D3</f>
        <v>-271.99</v>
      </c>
      <c r="E44" s="90"/>
      <c r="F44" s="87"/>
      <c r="G44" s="87"/>
      <c r="H44" s="90">
        <f>F43-E43+D44+F43-G43</f>
        <v>-227.11350000000004</v>
      </c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s="91" customFormat="1" ht="25.5" customHeight="1">
      <c r="A45" s="146" t="s">
        <v>124</v>
      </c>
      <c r="B45" s="146"/>
      <c r="C45" s="92"/>
      <c r="D45" s="93"/>
      <c r="E45" s="90"/>
      <c r="F45" s="87"/>
      <c r="G45" s="87"/>
      <c r="H45" s="90">
        <f>H46+H47</f>
        <v>-227.11350000000002</v>
      </c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s="91" customFormat="1" ht="16.5" customHeight="1">
      <c r="A46" s="146" t="s">
        <v>125</v>
      </c>
      <c r="B46" s="180"/>
      <c r="C46" s="92"/>
      <c r="D46" s="92"/>
      <c r="E46" s="90"/>
      <c r="F46" s="87"/>
      <c r="G46" s="87"/>
      <c r="H46" s="179">
        <f>H36+H40</f>
        <v>59.743500000000004</v>
      </c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s="91" customFormat="1" ht="15.75" customHeight="1">
      <c r="A47" s="146" t="s">
        <v>126</v>
      </c>
      <c r="B47" s="180"/>
      <c r="C47" s="92"/>
      <c r="D47" s="92"/>
      <c r="E47" s="90"/>
      <c r="F47" s="87"/>
      <c r="G47" s="87"/>
      <c r="H47" s="179">
        <f>H8+H25+H28+H41</f>
        <v>-286.85700000000003</v>
      </c>
      <c r="I47" s="94"/>
      <c r="J47" s="96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ht="27.75" customHeight="1">
      <c r="A48" s="158" t="s">
        <v>121</v>
      </c>
      <c r="B48" s="159"/>
      <c r="C48" s="159"/>
      <c r="D48" s="159"/>
      <c r="E48" s="159"/>
      <c r="F48" s="159"/>
      <c r="G48" s="159"/>
      <c r="H48" s="159"/>
    </row>
    <row r="49" spans="1:8" ht="21.75" customHeight="1">
      <c r="A49" s="21" t="s">
        <v>141</v>
      </c>
      <c r="D49" s="23"/>
      <c r="E49" s="23"/>
      <c r="F49" s="23"/>
      <c r="G49" s="23"/>
    </row>
    <row r="50" spans="1:8" ht="12" customHeight="1">
      <c r="A50" s="162" t="s">
        <v>89</v>
      </c>
      <c r="B50" s="163"/>
      <c r="C50" s="163"/>
      <c r="D50" s="164"/>
      <c r="E50" s="31" t="s">
        <v>52</v>
      </c>
      <c r="F50" s="31" t="s">
        <v>53</v>
      </c>
      <c r="G50" s="31" t="s">
        <v>54</v>
      </c>
      <c r="H50" s="6" t="s">
        <v>128</v>
      </c>
    </row>
    <row r="51" spans="1:8" s="91" customFormat="1" ht="12" customHeight="1">
      <c r="A51" s="170" t="s">
        <v>151</v>
      </c>
      <c r="B51" s="171"/>
      <c r="C51" s="171"/>
      <c r="D51" s="172"/>
      <c r="E51" s="113" t="s">
        <v>150</v>
      </c>
      <c r="F51" s="113" t="s">
        <v>135</v>
      </c>
      <c r="G51" s="113">
        <v>8.9</v>
      </c>
      <c r="H51" s="114" t="s">
        <v>152</v>
      </c>
    </row>
    <row r="52" spans="1:8" s="91" customFormat="1" ht="12" customHeight="1">
      <c r="A52" s="170" t="s">
        <v>153</v>
      </c>
      <c r="B52" s="171"/>
      <c r="C52" s="171"/>
      <c r="D52" s="172"/>
      <c r="E52" s="113" t="s">
        <v>154</v>
      </c>
      <c r="F52" s="61" t="s">
        <v>155</v>
      </c>
      <c r="G52" s="113">
        <v>21.27</v>
      </c>
      <c r="H52" s="114" t="s">
        <v>129</v>
      </c>
    </row>
    <row r="53" spans="1:8" s="91" customFormat="1" ht="12" customHeight="1">
      <c r="A53" s="170" t="s">
        <v>156</v>
      </c>
      <c r="B53" s="171"/>
      <c r="C53" s="171"/>
      <c r="D53" s="172"/>
      <c r="E53" s="113" t="s">
        <v>134</v>
      </c>
      <c r="F53" s="113" t="s">
        <v>135</v>
      </c>
      <c r="G53" s="113">
        <v>9.77</v>
      </c>
      <c r="H53" s="114" t="s">
        <v>129</v>
      </c>
    </row>
    <row r="54" spans="1:8" s="91" customFormat="1" ht="12" customHeight="1">
      <c r="A54" s="170" t="s">
        <v>159</v>
      </c>
      <c r="B54" s="171"/>
      <c r="C54" s="171"/>
      <c r="D54" s="172"/>
      <c r="E54" s="113" t="s">
        <v>157</v>
      </c>
      <c r="F54" s="113" t="s">
        <v>158</v>
      </c>
      <c r="G54" s="113">
        <v>29.46</v>
      </c>
      <c r="H54" s="114" t="s">
        <v>129</v>
      </c>
    </row>
    <row r="55" spans="1:8" s="99" customFormat="1" ht="13.5" customHeight="1">
      <c r="A55" s="115" t="s">
        <v>7</v>
      </c>
      <c r="B55" s="116"/>
      <c r="C55" s="116"/>
      <c r="D55" s="117"/>
      <c r="E55" s="118"/>
      <c r="F55" s="119"/>
      <c r="G55" s="120">
        <f>SUM(G51:G54)</f>
        <v>69.400000000000006</v>
      </c>
      <c r="H55" s="121"/>
    </row>
    <row r="56" spans="1:8" s="4" customFormat="1" ht="13.5" customHeight="1">
      <c r="A56" s="66"/>
      <c r="B56" s="67"/>
      <c r="C56" s="67"/>
      <c r="D56" s="67"/>
      <c r="E56" s="68"/>
      <c r="F56" s="69"/>
      <c r="G56" s="70"/>
    </row>
    <row r="57" spans="1:8" s="4" customFormat="1" ht="13.5" customHeight="1">
      <c r="A57" s="66"/>
      <c r="B57" s="67"/>
      <c r="C57" s="67"/>
      <c r="D57" s="67"/>
      <c r="E57" s="68"/>
      <c r="F57" s="69"/>
      <c r="G57" s="70"/>
    </row>
    <row r="58" spans="1:8">
      <c r="A58" s="21" t="s">
        <v>44</v>
      </c>
      <c r="D58" s="23"/>
      <c r="E58" s="23"/>
      <c r="F58" s="23"/>
      <c r="G58" s="23"/>
    </row>
    <row r="59" spans="1:8">
      <c r="A59" s="21" t="s">
        <v>45</v>
      </c>
      <c r="D59" s="23"/>
      <c r="E59" s="23"/>
      <c r="F59" s="23"/>
      <c r="G59" s="23"/>
    </row>
    <row r="60" spans="1:8" ht="23.25" customHeight="1">
      <c r="A60" s="169" t="s">
        <v>56</v>
      </c>
      <c r="B60" s="140"/>
      <c r="C60" s="140"/>
      <c r="D60" s="140"/>
      <c r="E60" s="129"/>
      <c r="F60" s="33" t="s">
        <v>53</v>
      </c>
      <c r="G60" s="32" t="s">
        <v>55</v>
      </c>
    </row>
    <row r="61" spans="1:8">
      <c r="A61" s="169" t="s">
        <v>76</v>
      </c>
      <c r="B61" s="140"/>
      <c r="C61" s="140"/>
      <c r="D61" s="140"/>
      <c r="E61" s="129"/>
      <c r="F61" s="31"/>
      <c r="G61" s="31">
        <v>0</v>
      </c>
    </row>
    <row r="62" spans="1:8">
      <c r="A62" s="23"/>
      <c r="D62" s="23"/>
      <c r="E62" s="23"/>
      <c r="F62" s="23"/>
      <c r="G62" s="23"/>
    </row>
    <row r="63" spans="1:8" s="4" customFormat="1">
      <c r="A63" s="21" t="s">
        <v>70</v>
      </c>
      <c r="B63" s="45"/>
      <c r="C63" s="46"/>
      <c r="D63" s="21"/>
      <c r="E63" s="21"/>
      <c r="F63" s="21"/>
      <c r="G63" s="21"/>
    </row>
    <row r="64" spans="1:8">
      <c r="A64" s="165" t="s">
        <v>71</v>
      </c>
      <c r="B64" s="143"/>
      <c r="C64" s="166" t="s">
        <v>72</v>
      </c>
      <c r="D64" s="143"/>
      <c r="E64" s="31" t="s">
        <v>73</v>
      </c>
      <c r="F64" s="31" t="s">
        <v>74</v>
      </c>
      <c r="G64" s="31" t="s">
        <v>75</v>
      </c>
    </row>
    <row r="65" spans="1:8">
      <c r="A65" s="165" t="s">
        <v>94</v>
      </c>
      <c r="B65" s="143"/>
      <c r="C65" s="167">
        <v>0</v>
      </c>
      <c r="D65" s="168"/>
      <c r="E65" s="31">
        <v>6</v>
      </c>
      <c r="F65" s="31" t="s">
        <v>76</v>
      </c>
      <c r="G65" s="31" t="s">
        <v>76</v>
      </c>
    </row>
    <row r="66" spans="1:8">
      <c r="A66" s="23"/>
      <c r="D66" s="23"/>
      <c r="E66" s="23"/>
      <c r="F66" s="23"/>
      <c r="G66" s="23"/>
    </row>
    <row r="68" spans="1:8">
      <c r="A68" s="21" t="s">
        <v>44</v>
      </c>
      <c r="E68" s="34"/>
      <c r="F68" s="61"/>
      <c r="G68" s="34"/>
    </row>
    <row r="69" spans="1:8">
      <c r="A69" s="21" t="s">
        <v>142</v>
      </c>
      <c r="B69" s="62"/>
      <c r="C69" s="63"/>
      <c r="D69" s="21"/>
      <c r="E69" s="34"/>
      <c r="F69" s="61"/>
      <c r="G69" s="34"/>
    </row>
    <row r="70" spans="1:8" s="91" customFormat="1" ht="40.5" customHeight="1">
      <c r="A70" s="160" t="s">
        <v>143</v>
      </c>
      <c r="B70" s="161"/>
      <c r="C70" s="161"/>
      <c r="D70" s="161"/>
      <c r="E70" s="161"/>
      <c r="F70" s="161"/>
      <c r="G70" s="161"/>
      <c r="H70" s="122"/>
    </row>
    <row r="73" spans="1:8">
      <c r="A73" s="4" t="s">
        <v>77</v>
      </c>
      <c r="B73" s="45"/>
      <c r="C73" s="46"/>
      <c r="D73" s="4"/>
      <c r="E73" s="4" t="s">
        <v>78</v>
      </c>
      <c r="F73" s="4"/>
    </row>
    <row r="74" spans="1:8">
      <c r="A74" s="4" t="s">
        <v>79</v>
      </c>
      <c r="B74" s="45"/>
      <c r="C74" s="46"/>
      <c r="D74" s="4"/>
      <c r="E74" s="4"/>
      <c r="F74" s="4"/>
    </row>
    <row r="75" spans="1:8">
      <c r="A75" s="4" t="s">
        <v>114</v>
      </c>
      <c r="B75" s="45"/>
      <c r="C75" s="46"/>
      <c r="D75" s="4"/>
      <c r="E75" s="4"/>
      <c r="F75" s="4"/>
    </row>
    <row r="76" spans="1:8">
      <c r="A76" s="4"/>
      <c r="B76" s="45"/>
      <c r="C76" s="46"/>
      <c r="D76" s="4"/>
      <c r="E76" s="4"/>
      <c r="F76" s="4"/>
    </row>
    <row r="77" spans="1:8">
      <c r="A77" s="23" t="s">
        <v>80</v>
      </c>
      <c r="B77" s="60"/>
    </row>
    <row r="78" spans="1:8" ht="13.5" customHeight="1">
      <c r="A78" s="23" t="s">
        <v>81</v>
      </c>
      <c r="B78" s="60"/>
      <c r="C78" s="43" t="s">
        <v>25</v>
      </c>
    </row>
    <row r="79" spans="1:8" ht="13.5" customHeight="1">
      <c r="A79" s="23" t="s">
        <v>82</v>
      </c>
      <c r="B79" s="60"/>
      <c r="C79" s="43" t="s">
        <v>83</v>
      </c>
    </row>
    <row r="80" spans="1:8" ht="12" customHeight="1">
      <c r="A80" s="23" t="s">
        <v>84</v>
      </c>
      <c r="B80" s="60"/>
      <c r="C80" s="43" t="s">
        <v>85</v>
      </c>
    </row>
  </sheetData>
  <mergeCells count="43">
    <mergeCell ref="A46:B46"/>
    <mergeCell ref="A47:B47"/>
    <mergeCell ref="A45:B45"/>
    <mergeCell ref="A3:B3"/>
    <mergeCell ref="A6:H6"/>
    <mergeCell ref="A39:B39"/>
    <mergeCell ref="A42:B42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48:H48"/>
    <mergeCell ref="A70:G70"/>
    <mergeCell ref="A50:D50"/>
    <mergeCell ref="A65:B65"/>
    <mergeCell ref="C64:D64"/>
    <mergeCell ref="C65:D65"/>
    <mergeCell ref="A64:B64"/>
    <mergeCell ref="A60:E60"/>
    <mergeCell ref="A61:E61"/>
    <mergeCell ref="A51:D51"/>
    <mergeCell ref="A52:D52"/>
    <mergeCell ref="A53:D53"/>
    <mergeCell ref="A54:D54"/>
    <mergeCell ref="A10:B10"/>
    <mergeCell ref="A11:H11"/>
    <mergeCell ref="A12:B12"/>
    <mergeCell ref="A44:B44"/>
    <mergeCell ref="A38:B38"/>
    <mergeCell ref="A36:B36"/>
    <mergeCell ref="A40:B40"/>
    <mergeCell ref="A43:B43"/>
    <mergeCell ref="A28:B28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2018-02-20T03:48:19Z</cp:lastPrinted>
  <dcterms:created xsi:type="dcterms:W3CDTF">2013-02-18T04:38:06Z</dcterms:created>
  <dcterms:modified xsi:type="dcterms:W3CDTF">2018-03-20T05:12:59Z</dcterms:modified>
</cp:coreProperties>
</file>