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0" yWindow="0" windowWidth="19200" windowHeight="10995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1" i="8" l="1"/>
  <c r="H54" i="8"/>
  <c r="D3" i="8"/>
  <c r="D51" i="8"/>
  <c r="H53" i="8"/>
  <c r="E50" i="8"/>
  <c r="G25" i="8"/>
  <c r="F27" i="8"/>
  <c r="F41" i="8"/>
  <c r="G26" i="8"/>
  <c r="E29" i="8"/>
  <c r="G27" i="8"/>
  <c r="E27" i="8"/>
  <c r="H18" i="8"/>
  <c r="H8" i="8"/>
  <c r="H29" i="8"/>
  <c r="H25" i="8"/>
  <c r="G61" i="8"/>
  <c r="E35" i="8"/>
  <c r="G35" i="8"/>
  <c r="G50" i="8"/>
  <c r="H47" i="8"/>
  <c r="F49" i="8"/>
  <c r="F50" i="8"/>
  <c r="G37" i="8"/>
  <c r="G49" i="8"/>
  <c r="H37" i="8"/>
  <c r="F40" i="8"/>
  <c r="H40" i="8"/>
  <c r="G41" i="8"/>
  <c r="H41" i="8"/>
  <c r="G39" i="8"/>
  <c r="E49" i="8"/>
  <c r="H46" i="8"/>
  <c r="F47" i="8"/>
  <c r="E47" i="8"/>
  <c r="H39" i="8"/>
  <c r="F35" i="8"/>
  <c r="G29" i="8"/>
  <c r="F29" i="8"/>
  <c r="H23" i="8"/>
  <c r="H22" i="8"/>
  <c r="H21" i="8"/>
  <c r="H20" i="8"/>
  <c r="H19" i="8"/>
  <c r="H17" i="8"/>
  <c r="H16" i="8"/>
  <c r="H15" i="8"/>
  <c r="H14" i="8"/>
  <c r="H13" i="8"/>
  <c r="H12" i="8"/>
  <c r="E8" i="8"/>
  <c r="G32" i="8"/>
  <c r="G33" i="8"/>
  <c r="G34" i="8"/>
  <c r="G31" i="8"/>
  <c r="G47" i="8"/>
  <c r="G46" i="8"/>
  <c r="F44" i="8"/>
  <c r="E44" i="8"/>
  <c r="G44" i="8"/>
  <c r="H44" i="8"/>
  <c r="E41" i="8"/>
  <c r="C8" i="8"/>
  <c r="F8" i="8"/>
  <c r="G8" i="8"/>
  <c r="H34" i="8"/>
  <c r="H33" i="8"/>
  <c r="H32" i="8"/>
  <c r="H31" i="8"/>
  <c r="E40" i="8"/>
  <c r="G42" i="8"/>
  <c r="H42" i="8"/>
  <c r="E43" i="8"/>
  <c r="F43" i="8"/>
  <c r="H43" i="8"/>
  <c r="C43" i="8"/>
  <c r="C40" i="8"/>
  <c r="C27" i="8"/>
  <c r="C26" i="8"/>
  <c r="C23" i="8"/>
  <c r="C22" i="8"/>
  <c r="C17" i="8"/>
  <c r="C16" i="8"/>
  <c r="H27" i="8"/>
  <c r="F26" i="8"/>
  <c r="E26" i="8"/>
  <c r="H26" i="8"/>
  <c r="F23" i="8"/>
  <c r="E23" i="8"/>
  <c r="D23" i="8"/>
  <c r="F22" i="8"/>
  <c r="E22" i="8"/>
  <c r="D22" i="8"/>
  <c r="F20" i="8"/>
  <c r="E20" i="8"/>
  <c r="D20" i="8"/>
  <c r="F19" i="8"/>
  <c r="E19" i="8"/>
  <c r="D19" i="8"/>
  <c r="F17" i="8"/>
  <c r="E17" i="8"/>
  <c r="D17" i="8"/>
  <c r="F16" i="8"/>
  <c r="E16" i="8"/>
  <c r="D16" i="8"/>
  <c r="F14" i="8"/>
  <c r="E14" i="8"/>
  <c r="D14" i="8"/>
  <c r="F13" i="8"/>
  <c r="E13" i="8"/>
  <c r="D13" i="8"/>
  <c r="F10" i="8"/>
  <c r="E10" i="8"/>
  <c r="D10" i="8"/>
  <c r="H10" i="8"/>
  <c r="F9" i="8"/>
  <c r="E9" i="8"/>
  <c r="D9" i="8"/>
  <c r="H9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E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трансформаторы тока доп сбор 1 раз в июне</t>
        </r>
      </text>
    </comment>
  </commentList>
</comments>
</file>

<file path=xl/sharedStrings.xml><?xml version="1.0" encoding="utf-8"?>
<sst xmlns="http://schemas.openxmlformats.org/spreadsheetml/2006/main" count="187" uniqueCount="159">
  <si>
    <t>ИТОГО:</t>
  </si>
  <si>
    <t>Часть 1.</t>
  </si>
  <si>
    <t>2-222-160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</si>
  <si>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</si>
  <si>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</si>
  <si>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</si>
  <si>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</si>
  <si>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</si>
  <si>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</si>
  <si>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</si>
  <si>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</si>
  <si>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</si>
  <si>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</si>
  <si>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</si>
  <si>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</si>
  <si>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</si>
  <si>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</si>
  <si>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</si>
  <si>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</si>
  <si>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</si>
  <si>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</si>
  <si>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</si>
  <si>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</si>
  <si>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</si>
  <si>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</si>
  <si>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</si>
  <si>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</si>
  <si>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</si>
  <si>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</si>
  <si>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</si>
  <si>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</si>
  <si>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</si>
  <si>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</si>
  <si>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</si>
  <si>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</si>
  <si>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</si>
  <si>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</si>
  <si>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</si>
  <si>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</si>
  <si>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</si>
  <si>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>Ленинского района-1":</t>
  </si>
  <si>
    <t xml:space="preserve">                                              ул. Светланская</t>
  </si>
  <si>
    <t>1</t>
  </si>
  <si>
    <t>Наименвание юридического лица</t>
  </si>
  <si>
    <t>2</t>
  </si>
  <si>
    <t>ФИО руководителя</t>
  </si>
  <si>
    <t>Козлов Владимир Петрович</t>
  </si>
  <si>
    <t>3</t>
  </si>
  <si>
    <t>Свидетельство о гос регистрации юр лица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</si>
  <si>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</si>
  <si>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</si>
  <si>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</si>
  <si>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</si>
  <si>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</si>
  <si>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</si>
  <si>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</si>
  <si>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</si>
  <si>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</si>
  <si>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</si>
  <si>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</si>
  <si>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</si>
  <si>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</si>
  <si>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</si>
  <si>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</si>
  <si>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</si>
  <si>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</si>
  <si>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</si>
  <si>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</si>
  <si>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</si>
  <si>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</si>
  <si>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</si>
  <si>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</si>
  <si>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</si>
  <si>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</si>
  <si>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</si>
  <si>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</si>
  <si>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</si>
  <si>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</si>
  <si>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</si>
  <si>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</si>
  <si>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</si>
  <si>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Чистый двор"</t>
  </si>
  <si>
    <t>ул. Светланская, 183</t>
  </si>
  <si>
    <t>Техническое обслуживание общего имущества:</t>
  </si>
  <si>
    <t>ООО "Эра"</t>
  </si>
  <si>
    <t>ул. Тунгусская,8</t>
  </si>
  <si>
    <t>2-265-897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</si>
  <si>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</si>
  <si>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</si>
  <si>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</si>
  <si>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</si>
  <si>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</si>
  <si>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</si>
  <si>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</si>
  <si>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</si>
  <si>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</si>
  <si>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</si>
  <si>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</si>
  <si>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Количество подъездов</t>
  </si>
  <si>
    <t>Количество лифтов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</si>
  <si>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</si>
  <si>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</si>
  <si>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</si>
  <si>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</si>
  <si>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</si>
  <si>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№  116</t>
  </si>
  <si>
    <t xml:space="preserve"> ООО "Управляющая компания Ленинского района-1"</t>
  </si>
  <si>
    <t>1971 год</t>
  </si>
  <si>
    <t>5 этажей</t>
  </si>
  <si>
    <t>4 подъезда</t>
  </si>
  <si>
    <t>01.10.2009г.</t>
  </si>
  <si>
    <t>не начисл</t>
  </si>
  <si>
    <t xml:space="preserve">  </t>
  </si>
  <si>
    <t>Часть 4</t>
  </si>
  <si>
    <t xml:space="preserve">   </t>
  </si>
  <si>
    <t>от 30.07. 2007г. Серия 25 № 002827459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</si>
  <si>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</si>
  <si>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</si>
  <si>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</si>
  <si>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</si>
  <si>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</si>
  <si>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</si>
  <si>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</si>
  <si>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</si>
  <si>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</si>
  <si>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испол-ль</t>
  </si>
  <si>
    <t>сумма, т.руб.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</si>
  <si>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</si>
  <si>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</si>
  <si>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</si>
  <si>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</si>
  <si>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</si>
  <si>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</si>
  <si>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</si>
  <si>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района-1"  за 2018 г.</t>
  </si>
  <si>
    <t>2 514,60 м2</t>
  </si>
  <si>
    <t>981,60 м2</t>
  </si>
  <si>
    <t>1.Отчет об исполнении договора управления за 2018 г.(тыс.р.)</t>
  </si>
  <si>
    <t>переходящие остатки д/ср-в на начало 01.01. 2018г.</t>
  </si>
  <si>
    <t>переходящие остатки д/ср-в на конец 2018г.</t>
  </si>
  <si>
    <t>3. Перечень работ, выполненных по статье " текущий ремонт"  в 2018 году.</t>
  </si>
  <si>
    <t>4.На основании решения собрания</t>
  </si>
  <si>
    <t xml:space="preserve">4.1 Услуги по управлению </t>
  </si>
  <si>
    <t>5. Текущий ремонт коммуникаций, проходящих через нежилые помещения</t>
  </si>
  <si>
    <t xml:space="preserve">6. Телекоммуникации:ПАО Ростелеком </t>
  </si>
  <si>
    <t>План по статье "текущий ремонт" на 2019 год</t>
  </si>
  <si>
    <t>285,40 м2</t>
  </si>
  <si>
    <t>7.Рекламные конструкции на доме, в т.ч.</t>
  </si>
  <si>
    <t>услуги по управлению, налоги, ДНР</t>
  </si>
  <si>
    <t>Общ.стр.работы прочие</t>
  </si>
  <si>
    <t>ООО "ТСГ"</t>
  </si>
  <si>
    <t>1 комп.</t>
  </si>
  <si>
    <t>Ремонт канализации (замена стояка кв. 24,27)</t>
  </si>
  <si>
    <t>6 пм</t>
  </si>
  <si>
    <t>ХВС ремонт</t>
  </si>
  <si>
    <t>13 пм</t>
  </si>
  <si>
    <t xml:space="preserve"> начисления и фактическое поступление средств по статьям затрат за 2018 г.(тыс.р.)</t>
  </si>
  <si>
    <t>Управляющая компания предлагает:  ремонт системы электроснабжения, частичный ремонт кровли. Выполнение предложенных, или иных необходимых работ, возможно за счет дополнительного сбора средств на основании протокола общего собрания.</t>
  </si>
  <si>
    <t>ИСХ     №23/02 от 08.02.2019г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</si>
</sst>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0" xfId="0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/>
    <xf numFmtId="0" fontId="11" fillId="0" borderId="1" xfId="0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2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14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14" fillId="0" borderId="2" xfId="1" applyFont="1" applyFill="1" applyBorder="1" applyAlignment="1">
      <alignment horizontal="left" wrapText="1"/>
    </xf>
    <xf numFmtId="0" fontId="14" fillId="0" borderId="5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horizontal="left" wrapText="1"/>
    </xf>
    <xf numFmtId="0" fontId="8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5" fillId="0" borderId="0" xfId="0" applyFont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2" fontId="0" fillId="0" borderId="0" xfId="0" applyNumberFormat="1"/>
    <xf numFmtId="0" fontId="3" fillId="0" borderId="2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9" fillId="0" borderId="2" xfId="0" applyFont="1" applyBorder="1" applyAlignment="1"/>
    <xf numFmtId="0" fontId="4" fillId="0" borderId="5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7" xfId="0" applyFont="1" applyBorder="1" applyAlignment="1"/>
    <xf numFmtId="2" fontId="3" fillId="0" borderId="4" xfId="0" applyNumberFormat="1" applyFont="1" applyBorder="1" applyAlignment="1">
      <alignment horizontal="center"/>
    </xf>
    <xf numFmtId="164" fontId="4" fillId="0" borderId="0" xfId="0" applyNumberFormat="1" applyFont="1"/>
    <xf numFmtId="0" fontId="3" fillId="0" borderId="6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0" fontId="8" fillId="2" borderId="0" xfId="0" applyFont="1" applyFill="1"/>
    <xf numFmtId="0" fontId="8" fillId="2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0" fontId="8" fillId="2" borderId="1" xfId="0" applyFont="1" applyFill="1" applyBorder="1" applyAlignment="1"/>
    <xf numFmtId="0" fontId="0" fillId="2" borderId="0" xfId="0" applyFill="1" applyBorder="1"/>
    <xf numFmtId="2" fontId="0" fillId="2" borderId="0" xfId="0" applyNumberFormat="1" applyFill="1" applyBorder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164" fontId="8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4" xfId="0" applyFont="1" applyBorder="1" applyAlignment="1"/>
    <xf numFmtId="17" fontId="5" fillId="0" borderId="1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 applyAlignment="1"/>
    <xf numFmtId="2" fontId="18" fillId="2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4" fillId="0" borderId="2" xfId="1" applyFont="1" applyFill="1" applyBorder="1" applyAlignment="1">
      <alignment horizontal="left" wrapText="1"/>
    </xf>
    <xf numFmtId="0" fontId="14" fillId="0" borderId="5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12" fillId="0" borderId="2" xfId="2" applyNumberFormat="1" applyFill="1" applyBorder="1" applyAlignment="1" applyProtection="1">
      <alignment horizontal="center"/>
    </xf>
    <xf numFmtId="49" fontId="12" fillId="0" borderId="6" xfId="2" applyNumberForma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2" fontId="5" fillId="0" borderId="2" xfId="0" applyNumberFormat="1" applyFont="1" applyBorder="1" applyAlignment="1">
      <alignment horizontal="left" wrapText="1"/>
    </xf>
    <xf numFmtId="2" fontId="0" fillId="0" borderId="5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5" fillId="0" borderId="2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8" fillId="2" borderId="2" xfId="0" applyFont="1" applyFill="1" applyBorder="1" applyAlignment="1"/>
    <xf numFmtId="0" fontId="8" fillId="2" borderId="6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9" sqref="E9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7</v>
      </c>
      <c r="C2" s="3"/>
    </row>
    <row r="3" spans="1:4" ht="15.75" x14ac:dyDescent="0.25">
      <c r="B3" s="3" t="s">
        <v>41</v>
      </c>
      <c r="C3" s="12" t="s">
        <v>105</v>
      </c>
    </row>
    <row r="4" spans="1:4" ht="14.25" customHeight="1" x14ac:dyDescent="0.25">
      <c r="A4" s="10" t="s">
        <v>158</v>
      </c>
      <c r="C4" s="3"/>
    </row>
    <row r="5" spans="1:4" ht="15" customHeight="1" x14ac:dyDescent="0.25">
      <c r="A5" s="3" t="s">
        <v>1</v>
      </c>
      <c r="C5" s="3"/>
    </row>
    <row r="6" spans="1:4" s="11" customFormat="1" ht="12.75" customHeight="1" x14ac:dyDescent="0.25">
      <c r="A6" s="3" t="s">
        <v>39</v>
      </c>
      <c r="C6" s="9"/>
    </row>
    <row r="7" spans="1:4" s="11" customFormat="1" ht="6" customHeight="1" x14ac:dyDescent="0.25">
      <c r="A7" s="34"/>
      <c r="B7"/>
      <c r="C7"/>
      <c r="D7"/>
    </row>
    <row r="8" spans="1:4" ht="15" customHeight="1" x14ac:dyDescent="0.25">
      <c r="A8" s="35" t="s">
        <v>42</v>
      </c>
      <c r="B8" s="36" t="s">
        <v>43</v>
      </c>
      <c r="C8" s="37" t="s">
        <v>106</v>
      </c>
      <c r="D8" s="6"/>
    </row>
    <row r="9" spans="1:4" x14ac:dyDescent="0.25">
      <c r="A9" s="35" t="s">
        <v>44</v>
      </c>
      <c r="B9" s="36" t="s">
        <v>45</v>
      </c>
      <c r="C9" s="146" t="s">
        <v>46</v>
      </c>
      <c r="D9" s="147"/>
    </row>
    <row r="10" spans="1:4" x14ac:dyDescent="0.25">
      <c r="A10" s="35" t="s">
        <v>47</v>
      </c>
      <c r="B10" s="38" t="s">
        <v>48</v>
      </c>
      <c r="C10" s="137" t="s">
        <v>115</v>
      </c>
      <c r="D10" s="143"/>
    </row>
    <row r="11" spans="1:4" ht="15" customHeight="1" x14ac:dyDescent="0.25">
      <c r="A11" s="35" t="s">
        <v>49</v>
      </c>
      <c r="B11" s="36" t="s">
        <v>50</v>
      </c>
      <c r="C11" s="146" t="s">
        <v>51</v>
      </c>
      <c r="D11" s="147"/>
    </row>
    <row r="12" spans="1:4" x14ac:dyDescent="0.25">
      <c r="A12" s="148">
        <v>5</v>
      </c>
      <c r="B12" s="148" t="s">
        <v>52</v>
      </c>
      <c r="C12" s="39" t="s">
        <v>53</v>
      </c>
      <c r="D12" s="40" t="s">
        <v>54</v>
      </c>
    </row>
    <row r="13" spans="1:4" x14ac:dyDescent="0.25">
      <c r="A13" s="148"/>
      <c r="B13" s="148"/>
      <c r="C13" s="39" t="s">
        <v>55</v>
      </c>
      <c r="D13" s="40" t="s">
        <v>56</v>
      </c>
    </row>
    <row r="14" spans="1:4" x14ac:dyDescent="0.25">
      <c r="A14" s="148"/>
      <c r="B14" s="148"/>
      <c r="C14" s="39" t="s">
        <v>57</v>
      </c>
      <c r="D14" s="40" t="s">
        <v>58</v>
      </c>
    </row>
    <row r="15" spans="1:4" x14ac:dyDescent="0.25">
      <c r="A15" s="148"/>
      <c r="B15" s="148"/>
      <c r="C15" s="39" t="s">
        <v>59</v>
      </c>
      <c r="D15" s="40" t="s">
        <v>60</v>
      </c>
    </row>
    <row r="16" spans="1:4" x14ac:dyDescent="0.25">
      <c r="A16" s="148"/>
      <c r="B16" s="148"/>
      <c r="C16" s="39" t="s">
        <v>61</v>
      </c>
      <c r="D16" s="40" t="s">
        <v>62</v>
      </c>
    </row>
    <row r="17" spans="1:4" x14ac:dyDescent="0.25">
      <c r="A17" s="148"/>
      <c r="B17" s="148"/>
      <c r="C17" s="39" t="s">
        <v>63</v>
      </c>
      <c r="D17" s="40" t="s">
        <v>64</v>
      </c>
    </row>
    <row r="18" spans="1:4" x14ac:dyDescent="0.25">
      <c r="A18" s="148"/>
      <c r="B18" s="148"/>
      <c r="C18" s="41" t="s">
        <v>65</v>
      </c>
      <c r="D18" s="40" t="s">
        <v>66</v>
      </c>
    </row>
    <row r="19" spans="1:4" x14ac:dyDescent="0.25">
      <c r="A19" s="35" t="s">
        <v>67</v>
      </c>
      <c r="B19" s="36" t="s">
        <v>68</v>
      </c>
      <c r="C19" s="144" t="s">
        <v>69</v>
      </c>
      <c r="D19" s="145"/>
    </row>
    <row r="20" spans="1:4" x14ac:dyDescent="0.25">
      <c r="A20" s="35" t="s">
        <v>70</v>
      </c>
      <c r="B20" s="36" t="s">
        <v>71</v>
      </c>
      <c r="C20" s="135" t="s">
        <v>72</v>
      </c>
      <c r="D20" s="136"/>
    </row>
    <row r="21" spans="1:4" x14ac:dyDescent="0.25">
      <c r="A21" s="35" t="s">
        <v>73</v>
      </c>
      <c r="B21" s="36" t="s">
        <v>74</v>
      </c>
      <c r="C21" s="137" t="s">
        <v>75</v>
      </c>
      <c r="D21" s="138"/>
    </row>
    <row r="22" spans="1:4" ht="9.75" customHeight="1" x14ac:dyDescent="0.25">
      <c r="A22" s="42"/>
      <c r="B22" s="43"/>
      <c r="C22" s="42"/>
      <c r="D22" s="42"/>
    </row>
    <row r="23" spans="1:4" x14ac:dyDescent="0.25">
      <c r="A23" s="44" t="s">
        <v>76</v>
      </c>
      <c r="B23" s="45"/>
      <c r="C23" s="45"/>
      <c r="D23" s="45"/>
    </row>
    <row r="24" spans="1:4" ht="9.75" customHeight="1" x14ac:dyDescent="0.25">
      <c r="A24" s="46"/>
      <c r="B24" s="45"/>
      <c r="C24" s="45"/>
      <c r="D24" s="45"/>
    </row>
    <row r="25" spans="1:4" x14ac:dyDescent="0.25">
      <c r="A25" s="4"/>
      <c r="B25" s="8" t="s">
        <v>77</v>
      </c>
      <c r="C25" s="5" t="s">
        <v>78</v>
      </c>
      <c r="D25" s="47" t="s">
        <v>79</v>
      </c>
    </row>
    <row r="26" spans="1:4" ht="24.75" customHeight="1" x14ac:dyDescent="0.25">
      <c r="A26" s="139" t="s">
        <v>80</v>
      </c>
      <c r="B26" s="140"/>
      <c r="C26" s="140"/>
      <c r="D26" s="141"/>
    </row>
    <row r="27" spans="1:4" ht="7.5" customHeight="1" x14ac:dyDescent="0.25">
      <c r="A27" s="48"/>
      <c r="B27" s="49"/>
      <c r="C27" s="49"/>
      <c r="D27" s="50"/>
    </row>
    <row r="28" spans="1:4" x14ac:dyDescent="0.25">
      <c r="A28" s="5">
        <v>1</v>
      </c>
      <c r="B28" s="4" t="s">
        <v>81</v>
      </c>
      <c r="C28" s="4" t="s">
        <v>82</v>
      </c>
      <c r="D28" s="4" t="s">
        <v>2</v>
      </c>
    </row>
    <row r="29" spans="1:4" x14ac:dyDescent="0.25">
      <c r="A29" s="51" t="s">
        <v>83</v>
      </c>
      <c r="B29" s="52"/>
      <c r="C29" s="52"/>
      <c r="D29" s="52"/>
    </row>
    <row r="30" spans="1:4" x14ac:dyDescent="0.25">
      <c r="A30" s="5">
        <v>1</v>
      </c>
      <c r="B30" s="4" t="s">
        <v>84</v>
      </c>
      <c r="C30" s="4" t="s">
        <v>85</v>
      </c>
      <c r="D30" s="7" t="s">
        <v>86</v>
      </c>
    </row>
    <row r="31" spans="1:4" x14ac:dyDescent="0.25">
      <c r="A31" s="51" t="s">
        <v>87</v>
      </c>
      <c r="B31" s="52"/>
      <c r="C31" s="52"/>
      <c r="D31" s="52"/>
    </row>
    <row r="32" spans="1:4" x14ac:dyDescent="0.25">
      <c r="A32" s="51" t="s">
        <v>88</v>
      </c>
      <c r="B32" s="52"/>
      <c r="C32" s="52"/>
      <c r="D32" s="52"/>
    </row>
    <row r="33" spans="1:4" x14ac:dyDescent="0.25">
      <c r="A33" s="5">
        <v>1</v>
      </c>
      <c r="B33" s="4" t="s">
        <v>127</v>
      </c>
      <c r="C33" s="4" t="s">
        <v>85</v>
      </c>
      <c r="D33" s="7" t="s">
        <v>89</v>
      </c>
    </row>
    <row r="34" spans="1:4" x14ac:dyDescent="0.25">
      <c r="A34" s="51" t="s">
        <v>90</v>
      </c>
      <c r="B34" s="52"/>
      <c r="C34" s="52"/>
      <c r="D34" s="52"/>
    </row>
    <row r="35" spans="1:4" x14ac:dyDescent="0.25">
      <c r="A35" s="5">
        <v>1</v>
      </c>
      <c r="B35" s="4" t="s">
        <v>91</v>
      </c>
      <c r="C35" s="4" t="s">
        <v>82</v>
      </c>
      <c r="D35" s="4" t="s">
        <v>92</v>
      </c>
    </row>
    <row r="36" spans="1:4" x14ac:dyDescent="0.25">
      <c r="A36" s="51" t="s">
        <v>93</v>
      </c>
      <c r="B36" s="52"/>
      <c r="C36" s="52"/>
      <c r="D36" s="52"/>
    </row>
    <row r="37" spans="1:4" x14ac:dyDescent="0.25">
      <c r="A37" s="5">
        <v>1</v>
      </c>
      <c r="B37" s="4" t="s">
        <v>94</v>
      </c>
      <c r="C37" s="4" t="s">
        <v>82</v>
      </c>
      <c r="D37" s="4" t="s">
        <v>2</v>
      </c>
    </row>
    <row r="38" spans="1:4" x14ac:dyDescent="0.25">
      <c r="A38" s="53"/>
      <c r="B38" s="54"/>
      <c r="C38" s="54"/>
      <c r="D38" s="54"/>
    </row>
    <row r="39" spans="1:4" x14ac:dyDescent="0.25">
      <c r="A39" s="3" t="s">
        <v>95</v>
      </c>
      <c r="B39" s="52"/>
      <c r="C39" s="52"/>
      <c r="D39" s="52"/>
    </row>
    <row r="40" spans="1:4" x14ac:dyDescent="0.25">
      <c r="A40" s="5">
        <v>1</v>
      </c>
      <c r="B40" s="4" t="s">
        <v>96</v>
      </c>
      <c r="C40" s="142" t="s">
        <v>107</v>
      </c>
      <c r="D40" s="134"/>
    </row>
    <row r="41" spans="1:4" x14ac:dyDescent="0.25">
      <c r="A41" s="5">
        <v>2</v>
      </c>
      <c r="B41" s="4" t="s">
        <v>97</v>
      </c>
      <c r="C41" s="142" t="s">
        <v>108</v>
      </c>
      <c r="D41" s="134"/>
    </row>
    <row r="42" spans="1:4" x14ac:dyDescent="0.25">
      <c r="A42" s="5">
        <v>3</v>
      </c>
      <c r="B42" s="4" t="s">
        <v>98</v>
      </c>
      <c r="C42" s="142" t="s">
        <v>109</v>
      </c>
      <c r="D42" s="134"/>
    </row>
    <row r="43" spans="1:4" x14ac:dyDescent="0.25">
      <c r="A43" s="5">
        <v>4</v>
      </c>
      <c r="B43" s="4" t="s">
        <v>99</v>
      </c>
      <c r="C43" s="142" t="s">
        <v>27</v>
      </c>
      <c r="D43" s="134"/>
    </row>
    <row r="44" spans="1:4" x14ac:dyDescent="0.25">
      <c r="A44" s="5">
        <v>5</v>
      </c>
      <c r="B44" s="4" t="s">
        <v>100</v>
      </c>
      <c r="C44" s="142" t="s">
        <v>27</v>
      </c>
      <c r="D44" s="134"/>
    </row>
    <row r="45" spans="1:4" x14ac:dyDescent="0.25">
      <c r="A45" s="5">
        <v>6</v>
      </c>
      <c r="B45" s="4" t="s">
        <v>101</v>
      </c>
      <c r="C45" s="142" t="s">
        <v>135</v>
      </c>
      <c r="D45" s="134"/>
    </row>
    <row r="46" spans="1:4" x14ac:dyDescent="0.25">
      <c r="A46" s="5">
        <v>7</v>
      </c>
      <c r="B46" s="4" t="s">
        <v>102</v>
      </c>
      <c r="C46" s="142" t="s">
        <v>146</v>
      </c>
      <c r="D46" s="134"/>
    </row>
    <row r="47" spans="1:4" x14ac:dyDescent="0.25">
      <c r="A47" s="5">
        <v>8</v>
      </c>
      <c r="B47" s="4" t="s">
        <v>103</v>
      </c>
      <c r="C47" s="142" t="s">
        <v>136</v>
      </c>
      <c r="D47" s="134"/>
    </row>
    <row r="48" spans="1:4" x14ac:dyDescent="0.25">
      <c r="A48" s="5">
        <v>9</v>
      </c>
      <c r="B48" s="4" t="s">
        <v>116</v>
      </c>
      <c r="C48" s="142">
        <v>98</v>
      </c>
      <c r="D48" s="143"/>
    </row>
    <row r="49" spans="1:4" x14ac:dyDescent="0.25">
      <c r="A49" s="5">
        <v>10</v>
      </c>
      <c r="B49" s="4" t="s">
        <v>104</v>
      </c>
      <c r="C49" s="133" t="s">
        <v>110</v>
      </c>
      <c r="D49" s="134"/>
    </row>
    <row r="50" spans="1:4" x14ac:dyDescent="0.25">
      <c r="A50" s="3"/>
    </row>
    <row r="51" spans="1:4" x14ac:dyDescent="0.25">
      <c r="A51" s="3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7"/>
      <c r="D54" s="58"/>
    </row>
    <row r="55" spans="1:4" x14ac:dyDescent="0.25">
      <c r="A55" s="56"/>
      <c r="B55" s="56"/>
      <c r="C55" s="57"/>
      <c r="D55" s="58"/>
    </row>
    <row r="56" spans="1:4" x14ac:dyDescent="0.25">
      <c r="A56" s="56"/>
      <c r="B56" s="56"/>
      <c r="C56" s="57"/>
      <c r="D56" s="58"/>
    </row>
    <row r="57" spans="1:4" x14ac:dyDescent="0.25">
      <c r="A57" s="56"/>
      <c r="B57" s="56"/>
      <c r="C57" s="59"/>
      <c r="D57" s="58"/>
    </row>
    <row r="58" spans="1:4" x14ac:dyDescent="0.25">
      <c r="A58" s="56"/>
      <c r="B58" s="56"/>
      <c r="C58" s="60"/>
      <c r="D58" s="58"/>
    </row>
  </sheetData>
  <mergeCells count="19">
    <mergeCell ref="C19:D19"/>
    <mergeCell ref="C9:D9"/>
    <mergeCell ref="C10:D10"/>
    <mergeCell ref="C11:D11"/>
    <mergeCell ref="A12:A18"/>
    <mergeCell ref="B12:B18"/>
    <mergeCell ref="C49:D49"/>
    <mergeCell ref="C20:D20"/>
    <mergeCell ref="C21:D21"/>
    <mergeCell ref="A26:D26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"/>
  <sheetViews>
    <sheetView topLeftCell="A28" workbookViewId="0">
      <selection activeCell="I73" sqref="I73"/>
    </sheetView>
  </sheetViews>
  <sheetFormatPr defaultRowHeight="15" x14ac:dyDescent="0.25"/>
  <cols>
    <col min="1" max="1" width="15.85546875" customWidth="1"/>
    <col min="2" max="2" width="13.42578125" style="15" customWidth="1"/>
    <col min="3" max="3" width="9.42578125" style="27" customWidth="1"/>
    <col min="4" max="4" width="8.28515625" customWidth="1"/>
    <col min="5" max="5" width="9" style="18" customWidth="1"/>
    <col min="6" max="6" width="9.7109375" style="18" customWidth="1"/>
    <col min="7" max="7" width="9.28515625" style="18" customWidth="1"/>
    <col min="8" max="8" width="12.140625" style="15" customWidth="1"/>
  </cols>
  <sheetData>
    <row r="1" spans="1:26" x14ac:dyDescent="0.25">
      <c r="A1" s="3" t="s">
        <v>120</v>
      </c>
      <c r="B1"/>
      <c r="C1" s="18"/>
      <c r="D1" s="18"/>
      <c r="E1"/>
      <c r="F1"/>
      <c r="H1" s="52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 x14ac:dyDescent="0.25">
      <c r="A2" s="3" t="s">
        <v>137</v>
      </c>
      <c r="B2"/>
      <c r="C2" s="18"/>
      <c r="D2" s="18"/>
      <c r="E2"/>
      <c r="F2"/>
      <c r="H2" s="52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104" customFormat="1" ht="23.25" customHeight="1" x14ac:dyDescent="0.25">
      <c r="A3" s="158" t="s">
        <v>138</v>
      </c>
      <c r="B3" s="158"/>
      <c r="C3" s="107"/>
      <c r="D3" s="110">
        <f>D5+D4</f>
        <v>-1243.92</v>
      </c>
      <c r="E3" s="103"/>
      <c r="F3" s="96"/>
      <c r="G3" s="96"/>
      <c r="H3" s="111"/>
      <c r="I3" s="112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s="104" customFormat="1" ht="12.75" customHeight="1" x14ac:dyDescent="0.25">
      <c r="A4" s="158" t="s">
        <v>121</v>
      </c>
      <c r="B4" s="163"/>
      <c r="C4" s="107"/>
      <c r="D4" s="110">
        <v>43.75</v>
      </c>
      <c r="E4" s="103"/>
      <c r="F4" s="96"/>
      <c r="G4" s="96"/>
      <c r="H4" s="113"/>
      <c r="I4" s="112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 s="104" customFormat="1" ht="12.75" customHeight="1" x14ac:dyDescent="0.25">
      <c r="A5" s="158" t="s">
        <v>122</v>
      </c>
      <c r="B5" s="163"/>
      <c r="C5" s="107"/>
      <c r="D5" s="110">
        <v>-1287.67</v>
      </c>
      <c r="E5" s="103"/>
      <c r="F5" s="96"/>
      <c r="G5" s="96"/>
      <c r="H5" s="111"/>
      <c r="I5" s="112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15" customHeight="1" x14ac:dyDescent="0.25">
      <c r="A6" s="159" t="s">
        <v>156</v>
      </c>
      <c r="B6" s="160"/>
      <c r="C6" s="160"/>
      <c r="D6" s="160"/>
      <c r="E6" s="160"/>
      <c r="F6" s="160"/>
      <c r="G6" s="160"/>
      <c r="H6" s="161"/>
      <c r="I6" s="8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 x14ac:dyDescent="0.25">
      <c r="A7" s="149" t="s">
        <v>15</v>
      </c>
      <c r="B7" s="150"/>
      <c r="C7" s="23" t="s">
        <v>16</v>
      </c>
      <c r="D7" s="13" t="s">
        <v>17</v>
      </c>
      <c r="E7" s="13" t="s">
        <v>18</v>
      </c>
      <c r="F7" s="13" t="s">
        <v>19</v>
      </c>
      <c r="G7" s="19" t="s">
        <v>20</v>
      </c>
      <c r="H7" s="13" t="s">
        <v>21</v>
      </c>
    </row>
    <row r="8" spans="1:26" s="3" customFormat="1" ht="17.25" customHeight="1" x14ac:dyDescent="0.25">
      <c r="A8" s="149" t="s">
        <v>22</v>
      </c>
      <c r="B8" s="150"/>
      <c r="C8" s="24">
        <f>C12+C15+C18+C21</f>
        <v>15.830000000000002</v>
      </c>
      <c r="D8" s="74">
        <v>-177.1</v>
      </c>
      <c r="E8" s="75">
        <f>E12+E15+E18+E21</f>
        <v>478.73</v>
      </c>
      <c r="F8" s="75">
        <f>F12+F15+F18+F21</f>
        <v>473.15</v>
      </c>
      <c r="G8" s="68">
        <f>F8</f>
        <v>473.15</v>
      </c>
      <c r="H8" s="78">
        <f>F8-E8+D8</f>
        <v>-182.68000000000004</v>
      </c>
    </row>
    <row r="9" spans="1:26" x14ac:dyDescent="0.25">
      <c r="A9" s="20" t="s">
        <v>23</v>
      </c>
      <c r="B9" s="21"/>
      <c r="C9" s="25">
        <f>C8-C10</f>
        <v>14.247000000000002</v>
      </c>
      <c r="D9" s="28">
        <f>D8-D10</f>
        <v>-159.38999999999999</v>
      </c>
      <c r="E9" s="25">
        <f>E8-E10</f>
        <v>430.85700000000003</v>
      </c>
      <c r="F9" s="25">
        <f>F8-F10</f>
        <v>425.83499999999998</v>
      </c>
      <c r="G9" s="65">
        <f>F9</f>
        <v>425.83499999999998</v>
      </c>
      <c r="H9" s="28">
        <f>F9-E9+D9</f>
        <v>-164.41200000000003</v>
      </c>
    </row>
    <row r="10" spans="1:26" x14ac:dyDescent="0.25">
      <c r="A10" s="151" t="s">
        <v>24</v>
      </c>
      <c r="B10" s="152"/>
      <c r="C10" s="25">
        <f>C8*10%</f>
        <v>1.5830000000000002</v>
      </c>
      <c r="D10" s="28">
        <f>D8*10%</f>
        <v>-17.71</v>
      </c>
      <c r="E10" s="25">
        <f>E8*10%</f>
        <v>47.873000000000005</v>
      </c>
      <c r="F10" s="25">
        <f>F8*10%</f>
        <v>47.314999999999998</v>
      </c>
      <c r="G10" s="25">
        <f>F10</f>
        <v>47.314999999999998</v>
      </c>
      <c r="H10" s="28">
        <f>F10-E10+D10</f>
        <v>-18.268000000000008</v>
      </c>
    </row>
    <row r="11" spans="1:26" ht="12.75" customHeight="1" x14ac:dyDescent="0.25">
      <c r="A11" s="170" t="s">
        <v>25</v>
      </c>
      <c r="B11" s="171"/>
      <c r="C11" s="171"/>
      <c r="D11" s="171"/>
      <c r="E11" s="171"/>
      <c r="F11" s="171"/>
      <c r="G11" s="171"/>
      <c r="H11" s="172"/>
    </row>
    <row r="12" spans="1:26" x14ac:dyDescent="0.25">
      <c r="A12" s="168" t="s">
        <v>8</v>
      </c>
      <c r="B12" s="169"/>
      <c r="C12" s="24">
        <v>5.65</v>
      </c>
      <c r="D12" s="69">
        <v>-66.59</v>
      </c>
      <c r="E12" s="14">
        <v>171.19</v>
      </c>
      <c r="F12" s="14">
        <v>170.17</v>
      </c>
      <c r="G12" s="33">
        <f t="shared" ref="G12:G23" si="0">F12</f>
        <v>170.17</v>
      </c>
      <c r="H12" s="28">
        <f t="shared" ref="H12:H23" si="1">F12-E12+D12</f>
        <v>-67.610000000000014</v>
      </c>
    </row>
    <row r="13" spans="1:26" x14ac:dyDescent="0.25">
      <c r="A13" s="20" t="s">
        <v>23</v>
      </c>
      <c r="B13" s="21"/>
      <c r="C13" s="25">
        <f>C12-C14</f>
        <v>5.085</v>
      </c>
      <c r="D13" s="28">
        <f>D12-D14</f>
        <v>-59.931000000000004</v>
      </c>
      <c r="E13" s="25">
        <f>E12-E14</f>
        <v>154.071</v>
      </c>
      <c r="F13" s="25">
        <f>F12-F14</f>
        <v>153.15299999999999</v>
      </c>
      <c r="G13" s="65">
        <f t="shared" si="0"/>
        <v>153.15299999999999</v>
      </c>
      <c r="H13" s="28">
        <f t="shared" si="1"/>
        <v>-60.849000000000011</v>
      </c>
    </row>
    <row r="14" spans="1:26" x14ac:dyDescent="0.25">
      <c r="A14" s="151" t="s">
        <v>24</v>
      </c>
      <c r="B14" s="152"/>
      <c r="C14" s="25">
        <f>C12*10%</f>
        <v>0.56500000000000006</v>
      </c>
      <c r="D14" s="28">
        <f>D12*10%</f>
        <v>-6.6590000000000007</v>
      </c>
      <c r="E14" s="25">
        <f>E12*10%</f>
        <v>17.119</v>
      </c>
      <c r="F14" s="25">
        <f>F12*10%</f>
        <v>17.016999999999999</v>
      </c>
      <c r="G14" s="25">
        <f t="shared" si="0"/>
        <v>17.016999999999999</v>
      </c>
      <c r="H14" s="28">
        <f t="shared" si="1"/>
        <v>-6.761000000000001</v>
      </c>
    </row>
    <row r="15" spans="1:26" ht="23.25" customHeight="1" x14ac:dyDescent="0.25">
      <c r="A15" s="168" t="s">
        <v>3</v>
      </c>
      <c r="B15" s="169"/>
      <c r="C15" s="24">
        <v>3.45</v>
      </c>
      <c r="D15" s="69">
        <v>-32.75</v>
      </c>
      <c r="E15" s="14">
        <v>104.53</v>
      </c>
      <c r="F15" s="14">
        <v>103.95</v>
      </c>
      <c r="G15" s="33">
        <f t="shared" si="0"/>
        <v>103.95</v>
      </c>
      <c r="H15" s="28">
        <f t="shared" si="1"/>
        <v>-33.33</v>
      </c>
    </row>
    <row r="16" spans="1:26" x14ac:dyDescent="0.25">
      <c r="A16" s="20" t="s">
        <v>23</v>
      </c>
      <c r="B16" s="21"/>
      <c r="C16" s="25">
        <f>C15-C17</f>
        <v>3.105</v>
      </c>
      <c r="D16" s="28">
        <f>D15-D17</f>
        <v>-29.475000000000001</v>
      </c>
      <c r="E16" s="25">
        <f t="shared" ref="E16:F16" si="2">E15-E17</f>
        <v>94.076999999999998</v>
      </c>
      <c r="F16" s="25">
        <f t="shared" si="2"/>
        <v>93.555000000000007</v>
      </c>
      <c r="G16" s="65">
        <f t="shared" si="0"/>
        <v>93.555000000000007</v>
      </c>
      <c r="H16" s="28">
        <f t="shared" si="1"/>
        <v>-29.996999999999993</v>
      </c>
    </row>
    <row r="17" spans="1:9" ht="15" customHeight="1" x14ac:dyDescent="0.25">
      <c r="A17" s="151" t="s">
        <v>24</v>
      </c>
      <c r="B17" s="152"/>
      <c r="C17" s="25">
        <f>C15*10%</f>
        <v>0.34500000000000003</v>
      </c>
      <c r="D17" s="28">
        <f>D15*10%</f>
        <v>-3.2750000000000004</v>
      </c>
      <c r="E17" s="25">
        <f t="shared" ref="E17:F17" si="3">E15*10%</f>
        <v>10.453000000000001</v>
      </c>
      <c r="F17" s="25">
        <f t="shared" si="3"/>
        <v>10.395000000000001</v>
      </c>
      <c r="G17" s="25">
        <f t="shared" si="0"/>
        <v>10.395000000000001</v>
      </c>
      <c r="H17" s="28">
        <f t="shared" si="1"/>
        <v>-3.3330000000000002</v>
      </c>
    </row>
    <row r="18" spans="1:9" ht="12" customHeight="1" x14ac:dyDescent="0.25">
      <c r="A18" s="168" t="s">
        <v>9</v>
      </c>
      <c r="B18" s="169"/>
      <c r="C18" s="23">
        <v>2.37</v>
      </c>
      <c r="D18" s="69">
        <v>-36.97</v>
      </c>
      <c r="E18" s="14">
        <v>71.81</v>
      </c>
      <c r="F18" s="14">
        <v>71.41</v>
      </c>
      <c r="G18" s="33">
        <f t="shared" si="0"/>
        <v>71.41</v>
      </c>
      <c r="H18" s="28">
        <f t="shared" si="1"/>
        <v>-37.370000000000005</v>
      </c>
    </row>
    <row r="19" spans="1:9" ht="13.5" customHeight="1" x14ac:dyDescent="0.25">
      <c r="A19" s="20" t="s">
        <v>23</v>
      </c>
      <c r="B19" s="21"/>
      <c r="C19" s="25">
        <f>C18-C20</f>
        <v>2.133</v>
      </c>
      <c r="D19" s="28">
        <f>D18-D20</f>
        <v>-33.272999999999996</v>
      </c>
      <c r="E19" s="25">
        <f t="shared" ref="E19:F19" si="4">E18-E20</f>
        <v>64.629000000000005</v>
      </c>
      <c r="F19" s="25">
        <f t="shared" si="4"/>
        <v>64.268999999999991</v>
      </c>
      <c r="G19" s="65">
        <f t="shared" si="0"/>
        <v>64.268999999999991</v>
      </c>
      <c r="H19" s="28">
        <f t="shared" si="1"/>
        <v>-33.63300000000001</v>
      </c>
    </row>
    <row r="20" spans="1:9" ht="12.75" customHeight="1" x14ac:dyDescent="0.25">
      <c r="A20" s="151" t="s">
        <v>24</v>
      </c>
      <c r="B20" s="152"/>
      <c r="C20" s="25">
        <f>C18*10%</f>
        <v>0.23700000000000002</v>
      </c>
      <c r="D20" s="28">
        <f>D18*10%</f>
        <v>-3.6970000000000001</v>
      </c>
      <c r="E20" s="25">
        <f t="shared" ref="E20:F20" si="5">E18*10%</f>
        <v>7.1810000000000009</v>
      </c>
      <c r="F20" s="25">
        <f t="shared" si="5"/>
        <v>7.141</v>
      </c>
      <c r="G20" s="25">
        <f t="shared" si="0"/>
        <v>7.141</v>
      </c>
      <c r="H20" s="28">
        <f t="shared" si="1"/>
        <v>-3.737000000000001</v>
      </c>
    </row>
    <row r="21" spans="1:9" ht="14.25" customHeight="1" x14ac:dyDescent="0.25">
      <c r="A21" s="7" t="s">
        <v>37</v>
      </c>
      <c r="B21" s="22"/>
      <c r="C21" s="26">
        <v>4.3600000000000003</v>
      </c>
      <c r="D21" s="28">
        <v>-40.78</v>
      </c>
      <c r="E21" s="5">
        <v>131.19999999999999</v>
      </c>
      <c r="F21" s="5">
        <v>127.62</v>
      </c>
      <c r="G21" s="55">
        <f t="shared" si="0"/>
        <v>127.62</v>
      </c>
      <c r="H21" s="28">
        <f t="shared" si="1"/>
        <v>-44.359999999999985</v>
      </c>
    </row>
    <row r="22" spans="1:9" ht="14.25" customHeight="1" x14ac:dyDescent="0.25">
      <c r="A22" s="20" t="s">
        <v>23</v>
      </c>
      <c r="B22" s="21"/>
      <c r="C22" s="25">
        <f>C21-C23</f>
        <v>3.9240000000000004</v>
      </c>
      <c r="D22" s="28">
        <f>D21-D23</f>
        <v>-36.701999999999998</v>
      </c>
      <c r="E22" s="25">
        <f t="shared" ref="E22:F22" si="6">E21-E23</f>
        <v>118.07999999999998</v>
      </c>
      <c r="F22" s="25">
        <f t="shared" si="6"/>
        <v>114.858</v>
      </c>
      <c r="G22" s="65">
        <f t="shared" si="0"/>
        <v>114.858</v>
      </c>
      <c r="H22" s="28">
        <f t="shared" si="1"/>
        <v>-39.923999999999978</v>
      </c>
    </row>
    <row r="23" spans="1:9" x14ac:dyDescent="0.25">
      <c r="A23" s="151" t="s">
        <v>24</v>
      </c>
      <c r="B23" s="152"/>
      <c r="C23" s="25">
        <f>C21*10%</f>
        <v>0.43600000000000005</v>
      </c>
      <c r="D23" s="28">
        <f>D21*10%</f>
        <v>-4.0780000000000003</v>
      </c>
      <c r="E23" s="25">
        <f t="shared" ref="E23:F23" si="7">E21*10%</f>
        <v>13.12</v>
      </c>
      <c r="F23" s="25">
        <f t="shared" si="7"/>
        <v>12.762</v>
      </c>
      <c r="G23" s="25">
        <f t="shared" si="0"/>
        <v>12.762</v>
      </c>
      <c r="H23" s="28">
        <f t="shared" si="1"/>
        <v>-4.4359999999999991</v>
      </c>
    </row>
    <row r="24" spans="1:9" s="104" customFormat="1" ht="9" customHeight="1" x14ac:dyDescent="0.25">
      <c r="A24" s="114"/>
      <c r="B24" s="115"/>
      <c r="C24" s="116"/>
      <c r="D24" s="117"/>
      <c r="E24" s="116"/>
      <c r="F24" s="116"/>
      <c r="G24" s="118"/>
      <c r="H24" s="119"/>
    </row>
    <row r="25" spans="1:9" s="3" customFormat="1" ht="15" customHeight="1" x14ac:dyDescent="0.25">
      <c r="A25" s="149" t="s">
        <v>4</v>
      </c>
      <c r="B25" s="150"/>
      <c r="C25" s="26">
        <v>5.29</v>
      </c>
      <c r="D25" s="76">
        <v>-1082.29</v>
      </c>
      <c r="E25" s="76">
        <v>160.28</v>
      </c>
      <c r="F25" s="76">
        <v>159.38</v>
      </c>
      <c r="G25" s="77">
        <f>G26+G27</f>
        <v>73.108000000000004</v>
      </c>
      <c r="H25" s="78">
        <f>F25-E25-G25+D25+F25</f>
        <v>-996.91800000000001</v>
      </c>
      <c r="I25" s="92"/>
    </row>
    <row r="26" spans="1:9" ht="13.5" customHeight="1" x14ac:dyDescent="0.25">
      <c r="A26" s="20" t="s">
        <v>26</v>
      </c>
      <c r="B26" s="21"/>
      <c r="C26" s="25">
        <f>C25-C27</f>
        <v>4.7610000000000001</v>
      </c>
      <c r="D26" s="5">
        <v>-1079.57</v>
      </c>
      <c r="E26" s="25">
        <f t="shared" ref="E26:F26" si="8">E25-E27</f>
        <v>144.25200000000001</v>
      </c>
      <c r="F26" s="25">
        <f t="shared" si="8"/>
        <v>143.44200000000001</v>
      </c>
      <c r="G26" s="65">
        <f>G61</f>
        <v>57.17</v>
      </c>
      <c r="H26" s="28">
        <f>F26-E26-G26+D26+F26</f>
        <v>-994.10799999999995</v>
      </c>
    </row>
    <row r="27" spans="1:9" ht="14.25" customHeight="1" x14ac:dyDescent="0.25">
      <c r="A27" s="151" t="s">
        <v>24</v>
      </c>
      <c r="B27" s="152"/>
      <c r="C27" s="25">
        <f>C25*10%</f>
        <v>0.52900000000000003</v>
      </c>
      <c r="D27" s="28">
        <v>-2.72</v>
      </c>
      <c r="E27" s="25">
        <f>E25*10%</f>
        <v>16.028000000000002</v>
      </c>
      <c r="F27" s="25">
        <f>F25*10%</f>
        <v>15.938000000000001</v>
      </c>
      <c r="G27" s="25">
        <f>F27</f>
        <v>15.938000000000001</v>
      </c>
      <c r="H27" s="28">
        <f>F27-E27-G27+D27+F27</f>
        <v>-2.8100000000000005</v>
      </c>
    </row>
    <row r="28" spans="1:9" ht="8.25" customHeight="1" x14ac:dyDescent="0.25">
      <c r="A28" s="126"/>
      <c r="B28" s="127"/>
      <c r="C28" s="25"/>
      <c r="D28" s="28"/>
      <c r="E28" s="25"/>
      <c r="F28" s="25"/>
      <c r="G28" s="25"/>
      <c r="H28" s="28"/>
    </row>
    <row r="29" spans="1:9" s="3" customFormat="1" ht="12.75" customHeight="1" x14ac:dyDescent="0.25">
      <c r="A29" s="164" t="s">
        <v>128</v>
      </c>
      <c r="B29" s="165"/>
      <c r="C29" s="96"/>
      <c r="D29" s="103">
        <v>-8.07</v>
      </c>
      <c r="E29" s="96">
        <f>E31+E32+E33+E34</f>
        <v>35.58</v>
      </c>
      <c r="F29" s="96">
        <f>F31+F32+F33+F34</f>
        <v>34.260000000000005</v>
      </c>
      <c r="G29" s="96">
        <f>G31+G32+G33+G34</f>
        <v>34.260000000000005</v>
      </c>
      <c r="H29" s="78">
        <f>F29-E29-G29+D29+F29</f>
        <v>-9.3899999999999935</v>
      </c>
    </row>
    <row r="30" spans="1:9" ht="12.75" customHeight="1" x14ac:dyDescent="0.25">
      <c r="A30" s="124" t="s">
        <v>129</v>
      </c>
      <c r="B30" s="115"/>
      <c r="C30" s="116"/>
      <c r="D30" s="119"/>
      <c r="E30" s="116"/>
      <c r="F30" s="116"/>
      <c r="G30" s="123"/>
      <c r="H30" s="103"/>
    </row>
    <row r="31" spans="1:9" ht="12.75" customHeight="1" x14ac:dyDescent="0.25">
      <c r="A31" s="166" t="s">
        <v>130</v>
      </c>
      <c r="B31" s="167"/>
      <c r="C31" s="116"/>
      <c r="D31" s="119">
        <v>-0.4</v>
      </c>
      <c r="E31" s="116">
        <v>2.62</v>
      </c>
      <c r="F31" s="116">
        <v>2.4500000000000002</v>
      </c>
      <c r="G31" s="123">
        <f>F31</f>
        <v>2.4500000000000002</v>
      </c>
      <c r="H31" s="28">
        <f t="shared" ref="H31:H34" si="9">F31-E31-G31+D31+F31</f>
        <v>-0.56999999999999984</v>
      </c>
    </row>
    <row r="32" spans="1:9" ht="12.75" customHeight="1" x14ac:dyDescent="0.25">
      <c r="A32" s="166" t="s">
        <v>131</v>
      </c>
      <c r="B32" s="167"/>
      <c r="C32" s="116"/>
      <c r="D32" s="119">
        <v>-1.73</v>
      </c>
      <c r="E32" s="116">
        <v>11.75</v>
      </c>
      <c r="F32" s="116">
        <v>11.08</v>
      </c>
      <c r="G32" s="123">
        <f t="shared" ref="G32:G34" si="10">F32</f>
        <v>11.08</v>
      </c>
      <c r="H32" s="28">
        <f t="shared" si="9"/>
        <v>-2.4000000000000004</v>
      </c>
    </row>
    <row r="33" spans="1:10" ht="12.75" customHeight="1" x14ac:dyDescent="0.25">
      <c r="A33" s="166" t="s">
        <v>132</v>
      </c>
      <c r="B33" s="167"/>
      <c r="C33" s="116"/>
      <c r="D33" s="119">
        <v>-5.71</v>
      </c>
      <c r="E33" s="116">
        <v>18.71</v>
      </c>
      <c r="F33" s="116">
        <v>18.46</v>
      </c>
      <c r="G33" s="123">
        <f t="shared" si="10"/>
        <v>18.46</v>
      </c>
      <c r="H33" s="28">
        <f t="shared" si="9"/>
        <v>-5.9600000000000009</v>
      </c>
    </row>
    <row r="34" spans="1:10" ht="12.75" customHeight="1" x14ac:dyDescent="0.25">
      <c r="A34" s="166" t="s">
        <v>133</v>
      </c>
      <c r="B34" s="167"/>
      <c r="C34" s="116"/>
      <c r="D34" s="119">
        <v>-0.23</v>
      </c>
      <c r="E34" s="116">
        <v>2.5</v>
      </c>
      <c r="F34" s="116">
        <v>2.27</v>
      </c>
      <c r="G34" s="123">
        <f t="shared" si="10"/>
        <v>2.27</v>
      </c>
      <c r="H34" s="28">
        <f t="shared" si="9"/>
        <v>-0.45999999999999996</v>
      </c>
    </row>
    <row r="35" spans="1:10" s="122" customFormat="1" ht="12.75" customHeight="1" x14ac:dyDescent="0.25">
      <c r="A35" s="120" t="s">
        <v>117</v>
      </c>
      <c r="B35" s="121"/>
      <c r="C35" s="96"/>
      <c r="D35" s="98"/>
      <c r="E35" s="96">
        <f>E8+E25+E29</f>
        <v>674.59</v>
      </c>
      <c r="F35" s="96">
        <f>F8+F25+F29</f>
        <v>666.79</v>
      </c>
      <c r="G35" s="96">
        <f>G8+G25+G29</f>
        <v>580.51800000000003</v>
      </c>
      <c r="H35" s="103"/>
    </row>
    <row r="36" spans="1:10" s="122" customFormat="1" ht="12.75" customHeight="1" x14ac:dyDescent="0.25">
      <c r="A36" s="120" t="s">
        <v>118</v>
      </c>
      <c r="B36" s="121"/>
      <c r="C36" s="96"/>
      <c r="D36" s="98"/>
      <c r="E36" s="96"/>
      <c r="F36" s="96"/>
      <c r="G36" s="120"/>
      <c r="H36" s="103"/>
    </row>
    <row r="37" spans="1:10" ht="12.75" customHeight="1" x14ac:dyDescent="0.25">
      <c r="A37" s="153" t="s">
        <v>141</v>
      </c>
      <c r="B37" s="154"/>
      <c r="C37" s="25"/>
      <c r="D37" s="5">
        <v>-19.46</v>
      </c>
      <c r="E37" s="5">
        <v>0</v>
      </c>
      <c r="F37" s="5">
        <v>4.67</v>
      </c>
      <c r="G37" s="32">
        <f>F37</f>
        <v>4.67</v>
      </c>
      <c r="H37" s="28">
        <f>F37-E37-G37+D37+F37</f>
        <v>-14.790000000000001</v>
      </c>
    </row>
    <row r="38" spans="1:10" ht="12" customHeight="1" x14ac:dyDescent="0.25">
      <c r="A38" s="175" t="s">
        <v>142</v>
      </c>
      <c r="B38" s="176"/>
      <c r="C38" s="25"/>
      <c r="D38" s="5" t="s">
        <v>111</v>
      </c>
      <c r="E38" s="5" t="s">
        <v>111</v>
      </c>
      <c r="F38" s="5" t="s">
        <v>111</v>
      </c>
      <c r="G38" s="64" t="s">
        <v>111</v>
      </c>
      <c r="H38" s="5" t="s">
        <v>111</v>
      </c>
    </row>
    <row r="39" spans="1:10" s="88" customFormat="1" ht="22.5" customHeight="1" x14ac:dyDescent="0.25">
      <c r="A39" s="153" t="s">
        <v>143</v>
      </c>
      <c r="B39" s="162"/>
      <c r="C39" s="80"/>
      <c r="D39" s="82">
        <v>35.03</v>
      </c>
      <c r="E39" s="82">
        <v>18.12</v>
      </c>
      <c r="F39" s="82">
        <v>17.63</v>
      </c>
      <c r="G39" s="91">
        <f>G41</f>
        <v>2.9971000000000001</v>
      </c>
      <c r="H39" s="78">
        <f>F39-E39-G39+D39+F39</f>
        <v>49.172899999999998</v>
      </c>
    </row>
    <row r="40" spans="1:10" ht="12.75" customHeight="1" x14ac:dyDescent="0.25">
      <c r="A40" s="20" t="s">
        <v>26</v>
      </c>
      <c r="B40" s="21"/>
      <c r="C40" s="25">
        <f>C39-C41</f>
        <v>0</v>
      </c>
      <c r="D40" s="5">
        <v>35.78</v>
      </c>
      <c r="E40" s="25">
        <f>E39-E41</f>
        <v>15.0396</v>
      </c>
      <c r="F40" s="25">
        <f>F39-F41</f>
        <v>14.632899999999999</v>
      </c>
      <c r="G40" s="62">
        <v>0</v>
      </c>
      <c r="H40" s="78">
        <f>F40-E40-G40+D40+F40</f>
        <v>50.0062</v>
      </c>
      <c r="J40" s="130"/>
    </row>
    <row r="41" spans="1:10" s="88" customFormat="1" ht="12.75" customHeight="1" x14ac:dyDescent="0.25">
      <c r="A41" s="89" t="s">
        <v>10</v>
      </c>
      <c r="B41" s="90"/>
      <c r="C41" s="80"/>
      <c r="D41" s="81">
        <v>-0.75</v>
      </c>
      <c r="E41" s="80">
        <f>E39*17%</f>
        <v>3.0804000000000005</v>
      </c>
      <c r="F41" s="81">
        <f>F39*17%</f>
        <v>2.9971000000000001</v>
      </c>
      <c r="G41" s="91">
        <f>F41</f>
        <v>2.9971000000000001</v>
      </c>
      <c r="H41" s="78">
        <f>F41-E41-G41+D41+F41</f>
        <v>-0.83330000000000037</v>
      </c>
      <c r="J41" s="131"/>
    </row>
    <row r="42" spans="1:10" s="88" customFormat="1" ht="18.75" customHeight="1" x14ac:dyDescent="0.25">
      <c r="A42" s="153" t="s">
        <v>144</v>
      </c>
      <c r="B42" s="162"/>
      <c r="C42" s="80">
        <v>400</v>
      </c>
      <c r="D42" s="82">
        <v>7.96</v>
      </c>
      <c r="E42" s="82">
        <v>4.8</v>
      </c>
      <c r="F42" s="82">
        <v>4.8</v>
      </c>
      <c r="G42" s="95">
        <f>G43+G44</f>
        <v>0.81600000000000006</v>
      </c>
      <c r="H42" s="78">
        <f t="shared" ref="H42" si="11">F42-E42-G42+D42+F42</f>
        <v>11.943999999999999</v>
      </c>
      <c r="J42" s="131"/>
    </row>
    <row r="43" spans="1:10" ht="12.75" customHeight="1" x14ac:dyDescent="0.25">
      <c r="A43" s="20" t="s">
        <v>26</v>
      </c>
      <c r="B43" s="21"/>
      <c r="C43" s="25">
        <f>C42-C44</f>
        <v>400</v>
      </c>
      <c r="D43" s="5">
        <v>7.96</v>
      </c>
      <c r="E43" s="25">
        <f>E42-E44</f>
        <v>3.984</v>
      </c>
      <c r="F43" s="25">
        <f>F42-F44</f>
        <v>3.984</v>
      </c>
      <c r="G43" s="62">
        <v>0</v>
      </c>
      <c r="H43" s="78">
        <f t="shared" ref="H43" si="12">F43-E43-G43+D43+F43</f>
        <v>11.943999999999999</v>
      </c>
    </row>
    <row r="44" spans="1:10" s="88" customFormat="1" ht="11.25" customHeight="1" x14ac:dyDescent="0.25">
      <c r="A44" s="89" t="s">
        <v>10</v>
      </c>
      <c r="B44" s="90"/>
      <c r="C44" s="80"/>
      <c r="D44" s="81">
        <v>0</v>
      </c>
      <c r="E44" s="81">
        <f>E42*17%</f>
        <v>0.81600000000000006</v>
      </c>
      <c r="F44" s="81">
        <f>F42*17%</f>
        <v>0.81600000000000006</v>
      </c>
      <c r="G44" s="91">
        <f>F44</f>
        <v>0.81600000000000006</v>
      </c>
      <c r="H44" s="78">
        <f>F44-E44-G44+D44+F44</f>
        <v>0</v>
      </c>
    </row>
    <row r="45" spans="1:10" s="88" customFormat="1" ht="11.25" customHeight="1" x14ac:dyDescent="0.25">
      <c r="A45" s="89"/>
      <c r="B45" s="90"/>
      <c r="C45" s="80"/>
      <c r="D45" s="81"/>
      <c r="E45" s="81"/>
      <c r="F45" s="81"/>
      <c r="G45" s="91"/>
      <c r="H45" s="78"/>
    </row>
    <row r="46" spans="1:10" s="88" customFormat="1" ht="11.25" customHeight="1" x14ac:dyDescent="0.25">
      <c r="A46" s="128" t="s">
        <v>147</v>
      </c>
      <c r="B46" s="90"/>
      <c r="C46" s="80"/>
      <c r="D46" s="81">
        <v>0</v>
      </c>
      <c r="E46" s="81">
        <v>94.42</v>
      </c>
      <c r="F46" s="81">
        <v>92.52</v>
      </c>
      <c r="G46" s="91">
        <f>G47</f>
        <v>43.484399999999994</v>
      </c>
      <c r="H46" s="78">
        <f>F46-E46-G46+D46+F46</f>
        <v>47.135599999999997</v>
      </c>
    </row>
    <row r="47" spans="1:10" s="88" customFormat="1" ht="11.25" customHeight="1" x14ac:dyDescent="0.25">
      <c r="A47" s="89" t="s">
        <v>148</v>
      </c>
      <c r="B47" s="90"/>
      <c r="C47" s="80"/>
      <c r="D47" s="81">
        <v>0</v>
      </c>
      <c r="E47" s="81">
        <f>E46*47%</f>
        <v>44.377400000000002</v>
      </c>
      <c r="F47" s="81">
        <f>F46*47%</f>
        <v>43.484399999999994</v>
      </c>
      <c r="G47" s="91">
        <f>F47</f>
        <v>43.484399999999994</v>
      </c>
      <c r="H47" s="78">
        <f>F47-E47-G47+D47+F47</f>
        <v>-0.89300000000000779</v>
      </c>
      <c r="J47" s="131"/>
    </row>
    <row r="48" spans="1:10" s="88" customFormat="1" ht="11.25" customHeight="1" x14ac:dyDescent="0.25">
      <c r="A48" s="89"/>
      <c r="B48" s="90"/>
      <c r="C48" s="80"/>
      <c r="D48" s="81"/>
      <c r="E48" s="81"/>
      <c r="F48" s="81"/>
      <c r="G48" s="91"/>
      <c r="H48" s="78"/>
    </row>
    <row r="49" spans="1:26" s="100" customFormat="1" ht="9.75" customHeight="1" x14ac:dyDescent="0.2">
      <c r="A49" s="188" t="s">
        <v>119</v>
      </c>
      <c r="B49" s="189"/>
      <c r="C49" s="96"/>
      <c r="D49" s="97"/>
      <c r="E49" s="103">
        <f>E37+E39+E42+E46</f>
        <v>117.34</v>
      </c>
      <c r="F49" s="103">
        <f>F37+F39+F42+F46</f>
        <v>119.61999999999999</v>
      </c>
      <c r="G49" s="99">
        <f>G37+G39+G42+G46</f>
        <v>51.967499999999994</v>
      </c>
      <c r="H49" s="98"/>
    </row>
    <row r="50" spans="1:26" s="104" customFormat="1" ht="12.75" customHeight="1" x14ac:dyDescent="0.25">
      <c r="A50" s="101" t="s">
        <v>123</v>
      </c>
      <c r="B50" s="102"/>
      <c r="C50" s="96"/>
      <c r="D50" s="98"/>
      <c r="E50" s="96">
        <f>E35+E49</f>
        <v>791.93000000000006</v>
      </c>
      <c r="F50" s="96">
        <f>F35+F49</f>
        <v>786.41</v>
      </c>
      <c r="G50" s="96">
        <f>G35+G49</f>
        <v>632.4855</v>
      </c>
      <c r="H50" s="103"/>
    </row>
    <row r="51" spans="1:26" s="104" customFormat="1" ht="12" customHeight="1" x14ac:dyDescent="0.25">
      <c r="A51" s="186" t="s">
        <v>124</v>
      </c>
      <c r="B51" s="182"/>
      <c r="C51" s="96"/>
      <c r="D51" s="103">
        <f>D3</f>
        <v>-1243.92</v>
      </c>
      <c r="E51" s="96"/>
      <c r="F51" s="96"/>
      <c r="G51" s="96"/>
      <c r="H51" s="132">
        <f>F50-E50+D51+F50-G50</f>
        <v>-1095.5155</v>
      </c>
      <c r="I51" s="105"/>
      <c r="J51" s="106"/>
      <c r="L51" s="106"/>
    </row>
    <row r="52" spans="1:26" s="104" customFormat="1" ht="23.25" customHeight="1" x14ac:dyDescent="0.25">
      <c r="A52" s="158" t="s">
        <v>139</v>
      </c>
      <c r="B52" s="158"/>
      <c r="C52" s="107"/>
      <c r="D52" s="107"/>
      <c r="E52" s="103"/>
      <c r="F52" s="96"/>
      <c r="G52" s="96"/>
      <c r="H52" s="132">
        <v>-1095.52</v>
      </c>
      <c r="I52" s="108"/>
      <c r="J52" s="109"/>
      <c r="K52" s="108"/>
      <c r="L52" s="109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spans="1:26" s="104" customFormat="1" ht="12.75" customHeight="1" x14ac:dyDescent="0.25">
      <c r="A53" s="158" t="s">
        <v>121</v>
      </c>
      <c r="B53" s="163"/>
      <c r="C53" s="107"/>
      <c r="D53" s="107"/>
      <c r="E53" s="103"/>
      <c r="F53" s="96"/>
      <c r="G53" s="96"/>
      <c r="H53" s="103">
        <f>H40+H42+H46</f>
        <v>109.08579999999999</v>
      </c>
      <c r="I53" s="108"/>
      <c r="J53" s="108"/>
      <c r="K53" s="108"/>
      <c r="L53" s="109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spans="1:26" s="104" customFormat="1" ht="14.25" customHeight="1" x14ac:dyDescent="0.25">
      <c r="A54" s="158" t="s">
        <v>122</v>
      </c>
      <c r="B54" s="163"/>
      <c r="C54" s="107"/>
      <c r="D54" s="107"/>
      <c r="E54" s="103"/>
      <c r="F54" s="96"/>
      <c r="G54" s="96"/>
      <c r="H54" s="103">
        <f>H8+H25+H29+H37+H41</f>
        <v>-1204.6113</v>
      </c>
      <c r="I54" s="108"/>
      <c r="J54" s="109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spans="1:26" s="51" customFormat="1" ht="16.5" customHeight="1" x14ac:dyDescent="0.2">
      <c r="A55" s="70"/>
      <c r="B55" s="70"/>
      <c r="C55" s="71"/>
      <c r="D55" s="72"/>
      <c r="E55" s="73"/>
      <c r="F55" s="73"/>
      <c r="G55" s="73"/>
      <c r="H55" s="73"/>
    </row>
    <row r="56" spans="1:26" ht="12.75" customHeight="1" x14ac:dyDescent="0.25">
      <c r="A56" s="9" t="s">
        <v>140</v>
      </c>
      <c r="D56" s="11"/>
      <c r="E56" s="61"/>
      <c r="F56" s="61"/>
      <c r="G56" s="61"/>
    </row>
    <row r="57" spans="1:26" ht="12" customHeight="1" x14ac:dyDescent="0.25">
      <c r="A57" s="180" t="s">
        <v>38</v>
      </c>
      <c r="B57" s="181"/>
      <c r="C57" s="182"/>
      <c r="D57" s="83" t="s">
        <v>125</v>
      </c>
      <c r="E57" s="16" t="s">
        <v>11</v>
      </c>
      <c r="F57" s="16" t="s">
        <v>12</v>
      </c>
      <c r="G57" s="5" t="s">
        <v>126</v>
      </c>
      <c r="H57" s="53"/>
    </row>
    <row r="58" spans="1:26" ht="22.5" customHeight="1" x14ac:dyDescent="0.25">
      <c r="A58" s="155" t="s">
        <v>149</v>
      </c>
      <c r="B58" s="156"/>
      <c r="C58" s="157"/>
      <c r="D58" s="125" t="s">
        <v>150</v>
      </c>
      <c r="E58" s="129">
        <v>43405</v>
      </c>
      <c r="F58" s="16" t="s">
        <v>151</v>
      </c>
      <c r="G58" s="5">
        <v>22.98</v>
      </c>
      <c r="H58" s="53"/>
    </row>
    <row r="59" spans="1:26" ht="22.5" customHeight="1" x14ac:dyDescent="0.25">
      <c r="A59" s="155" t="s">
        <v>152</v>
      </c>
      <c r="B59" s="156"/>
      <c r="C59" s="157"/>
      <c r="D59" s="125" t="s">
        <v>84</v>
      </c>
      <c r="E59" s="129">
        <v>43282</v>
      </c>
      <c r="F59" s="16" t="s">
        <v>153</v>
      </c>
      <c r="G59" s="5">
        <v>11.07</v>
      </c>
      <c r="H59" s="53"/>
    </row>
    <row r="60" spans="1:26" ht="27" customHeight="1" x14ac:dyDescent="0.25">
      <c r="A60" s="183" t="s">
        <v>154</v>
      </c>
      <c r="B60" s="184"/>
      <c r="C60" s="185"/>
      <c r="D60" s="93" t="s">
        <v>84</v>
      </c>
      <c r="E60" s="129">
        <v>43282</v>
      </c>
      <c r="F60" s="16" t="s">
        <v>155</v>
      </c>
      <c r="G60" s="79">
        <v>23.12</v>
      </c>
      <c r="H60" s="53"/>
      <c r="I60" s="63"/>
    </row>
    <row r="61" spans="1:26" s="3" customFormat="1" ht="13.5" customHeight="1" x14ac:dyDescent="0.25">
      <c r="A61" s="85" t="s">
        <v>0</v>
      </c>
      <c r="B61" s="86"/>
      <c r="C61" s="84"/>
      <c r="D61" s="84"/>
      <c r="E61" s="29"/>
      <c r="F61" s="30"/>
      <c r="G61" s="31">
        <f>G58+G59+G60</f>
        <v>57.17</v>
      </c>
      <c r="H61" s="94"/>
    </row>
    <row r="62" spans="1:26" s="3" customFormat="1" ht="18" customHeight="1" x14ac:dyDescent="0.25">
      <c r="A62" s="178"/>
      <c r="B62" s="179"/>
      <c r="C62" s="179"/>
      <c r="D62" s="179"/>
      <c r="E62" s="179"/>
      <c r="F62" s="179"/>
      <c r="G62" s="179"/>
      <c r="H62" s="179"/>
    </row>
    <row r="63" spans="1:26" x14ac:dyDescent="0.25">
      <c r="A63" s="9" t="s">
        <v>5</v>
      </c>
      <c r="D63" s="11"/>
      <c r="E63" s="61"/>
      <c r="F63" s="61"/>
      <c r="G63" s="61"/>
    </row>
    <row r="64" spans="1:26" x14ac:dyDescent="0.25">
      <c r="A64" s="9" t="s">
        <v>6</v>
      </c>
      <c r="D64" s="11"/>
      <c r="E64" s="61"/>
      <c r="F64" s="61"/>
      <c r="G64" s="61"/>
      <c r="J64" t="s">
        <v>112</v>
      </c>
    </row>
    <row r="65" spans="1:11" ht="23.25" customHeight="1" x14ac:dyDescent="0.25">
      <c r="A65" s="177" t="s">
        <v>14</v>
      </c>
      <c r="B65" s="152"/>
      <c r="C65" s="152"/>
      <c r="D65" s="152"/>
      <c r="E65" s="143"/>
      <c r="F65" s="16" t="s">
        <v>12</v>
      </c>
      <c r="G65" s="17" t="s">
        <v>13</v>
      </c>
    </row>
    <row r="66" spans="1:11" x14ac:dyDescent="0.25">
      <c r="A66" s="177" t="s">
        <v>27</v>
      </c>
      <c r="B66" s="152"/>
      <c r="C66" s="152"/>
      <c r="D66" s="152"/>
      <c r="E66" s="143"/>
      <c r="F66" s="5">
        <v>0</v>
      </c>
      <c r="G66" s="5">
        <v>0</v>
      </c>
      <c r="K66" t="s">
        <v>114</v>
      </c>
    </row>
    <row r="67" spans="1:11" x14ac:dyDescent="0.25">
      <c r="A67" s="11"/>
      <c r="D67" s="11"/>
      <c r="E67" s="61"/>
      <c r="F67" s="61"/>
      <c r="G67" s="61"/>
    </row>
    <row r="68" spans="1:11" ht="18.75" customHeight="1" x14ac:dyDescent="0.25"/>
    <row r="69" spans="1:11" x14ac:dyDescent="0.25">
      <c r="A69" s="9" t="s">
        <v>113</v>
      </c>
    </row>
    <row r="70" spans="1:11" ht="13.5" customHeight="1" x14ac:dyDescent="0.25">
      <c r="A70" s="187" t="s">
        <v>145</v>
      </c>
      <c r="B70" s="179"/>
      <c r="C70" s="179"/>
      <c r="D70" s="179"/>
      <c r="E70" s="179"/>
      <c r="F70" s="179"/>
      <c r="G70" s="179"/>
    </row>
    <row r="71" spans="1:11" ht="57.75" customHeight="1" x14ac:dyDescent="0.25">
      <c r="A71" s="173" t="s">
        <v>157</v>
      </c>
      <c r="B71" s="174"/>
      <c r="C71" s="174"/>
      <c r="D71" s="174"/>
      <c r="E71" s="174"/>
      <c r="F71" s="174"/>
      <c r="G71" s="174"/>
    </row>
    <row r="72" spans="1:11" ht="25.5" customHeight="1" x14ac:dyDescent="0.25">
      <c r="A72" s="66"/>
      <c r="B72" s="67"/>
      <c r="C72" s="67"/>
      <c r="D72" s="67"/>
      <c r="E72" s="67"/>
      <c r="F72" s="67"/>
      <c r="G72" s="67"/>
    </row>
    <row r="73" spans="1:11" x14ac:dyDescent="0.25">
      <c r="A73" t="s">
        <v>28</v>
      </c>
      <c r="E73" s="18" t="s">
        <v>29</v>
      </c>
    </row>
    <row r="74" spans="1:11" x14ac:dyDescent="0.25">
      <c r="A74" t="s">
        <v>30</v>
      </c>
    </row>
    <row r="75" spans="1:11" x14ac:dyDescent="0.25">
      <c r="A75" t="s">
        <v>40</v>
      </c>
    </row>
    <row r="77" spans="1:11" x14ac:dyDescent="0.25">
      <c r="A77" s="52" t="s">
        <v>31</v>
      </c>
      <c r="D77" s="52"/>
    </row>
    <row r="78" spans="1:11" x14ac:dyDescent="0.25">
      <c r="A78" s="52" t="s">
        <v>32</v>
      </c>
      <c r="C78" s="27" t="s">
        <v>2</v>
      </c>
      <c r="D78" s="52"/>
    </row>
    <row r="79" spans="1:11" x14ac:dyDescent="0.25">
      <c r="A79" s="52" t="s">
        <v>33</v>
      </c>
      <c r="C79" s="27" t="s">
        <v>34</v>
      </c>
      <c r="D79" s="52"/>
    </row>
    <row r="80" spans="1:11" x14ac:dyDescent="0.25">
      <c r="A80" s="52" t="s">
        <v>35</v>
      </c>
      <c r="C80" s="27" t="s">
        <v>36</v>
      </c>
      <c r="D80" s="52"/>
    </row>
  </sheetData>
  <mergeCells count="40">
    <mergeCell ref="A71:G71"/>
    <mergeCell ref="A38:B38"/>
    <mergeCell ref="A65:E65"/>
    <mergeCell ref="A66:E66"/>
    <mergeCell ref="A62:H62"/>
    <mergeCell ref="A57:C57"/>
    <mergeCell ref="A60:C60"/>
    <mergeCell ref="A42:B42"/>
    <mergeCell ref="A53:B53"/>
    <mergeCell ref="A51:B51"/>
    <mergeCell ref="A54:B54"/>
    <mergeCell ref="A58:C58"/>
    <mergeCell ref="A70:G70"/>
    <mergeCell ref="A49:B49"/>
    <mergeCell ref="A7:B7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  <mergeCell ref="A25:B25"/>
    <mergeCell ref="A27:B27"/>
    <mergeCell ref="A37:B37"/>
    <mergeCell ref="A59:C59"/>
    <mergeCell ref="A3:B3"/>
    <mergeCell ref="A6:H6"/>
    <mergeCell ref="A52:B52"/>
    <mergeCell ref="A39:B39"/>
    <mergeCell ref="A4:B4"/>
    <mergeCell ref="A5:B5"/>
    <mergeCell ref="A29:B29"/>
    <mergeCell ref="A31:B31"/>
    <mergeCell ref="A32:B32"/>
    <mergeCell ref="A33:B33"/>
    <mergeCell ref="A34:B34"/>
    <mergeCell ref="A23:B2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2019-02-11T00:04:38Z</cp:lastPrinted>
  <dcterms:created xsi:type="dcterms:W3CDTF">2013-02-18T04:38:06Z</dcterms:created>
  <dcterms:modified xsi:type="dcterms:W3CDTF">2019-02-12T00:01:24Z</dcterms:modified>
</cp:coreProperties>
</file>