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5" i="8"/>
  <c r="F27"/>
  <c r="G27"/>
  <c r="G25"/>
  <c r="H25"/>
  <c r="F21"/>
  <c r="F8"/>
  <c r="E21"/>
  <c r="E8"/>
  <c r="H8"/>
  <c r="F28"/>
  <c r="E28"/>
  <c r="G28"/>
  <c r="H28"/>
  <c r="H36"/>
  <c r="F40"/>
  <c r="E40"/>
  <c r="G40"/>
  <c r="H40"/>
  <c r="H49"/>
  <c r="G8"/>
  <c r="G34"/>
  <c r="F34"/>
  <c r="E34"/>
  <c r="H33"/>
  <c r="H32"/>
  <c r="H31"/>
  <c r="H30"/>
  <c r="E39"/>
  <c r="F39"/>
  <c r="H39"/>
  <c r="F43"/>
  <c r="G43"/>
  <c r="G41"/>
  <c r="H41"/>
  <c r="H48"/>
  <c r="H47"/>
  <c r="D3"/>
  <c r="F44"/>
  <c r="F45"/>
  <c r="E44"/>
  <c r="E45"/>
  <c r="D46"/>
  <c r="G38"/>
  <c r="G44"/>
  <c r="G45"/>
  <c r="H46"/>
  <c r="H38"/>
  <c r="E43"/>
  <c r="E42"/>
  <c r="F42"/>
  <c r="H42"/>
  <c r="H43"/>
  <c r="C42"/>
  <c r="C39"/>
  <c r="C27"/>
  <c r="C26"/>
  <c r="C23"/>
  <c r="C22"/>
  <c r="C17"/>
  <c r="C16"/>
  <c r="E27"/>
  <c r="H27"/>
  <c r="F26"/>
  <c r="E26"/>
  <c r="H2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D9"/>
  <c r="H9"/>
  <c r="G23"/>
  <c r="G22"/>
  <c r="G21"/>
  <c r="G20"/>
  <c r="G19"/>
  <c r="G18"/>
  <c r="G17"/>
  <c r="G16"/>
  <c r="G15"/>
  <c r="G14"/>
  <c r="G13"/>
  <c r="G12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E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трансформаторы тока доп сбор 1 раз в июне</t>
        </r>
      </text>
    </comment>
    <comment ref="C38" authorId="1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Штепа
Ким
Ефимова
Галамед 
Тесленко</t>
        </r>
      </text>
    </comment>
    <comment ref="C41" authorId="1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акт с 01.08.15г. За 15г. Оплатили 2000р. В 16г.</t>
        </r>
      </text>
    </comment>
  </commentList>
</comments>
</file>

<file path=xl/sharedStrings.xml><?xml version="1.0" encoding="utf-8"?>
<sst xmlns="http://schemas.openxmlformats.org/spreadsheetml/2006/main" count="191" uniqueCount="164">
  <si>
    <t>ИТОГО:</t>
  </si>
  <si>
    <t>Часть 1.</t>
  </si>
  <si>
    <t>2-222-160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</si>
  <si>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</si>
  <si>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</si>
  <si>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</si>
  <si>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</si>
  <si>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</si>
  <si>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</si>
  <si>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</si>
  <si>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</si>
  <si>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</si>
  <si>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</si>
  <si>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</si>
  <si>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</si>
  <si>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</si>
  <si>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</si>
  <si>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</si>
  <si>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</si>
  <si>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</si>
  <si>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</si>
  <si>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</si>
  <si>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</si>
  <si>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</si>
  <si>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</si>
  <si>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</si>
  <si>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</si>
  <si>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</si>
  <si>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</si>
  <si>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</si>
  <si>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</si>
  <si>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</si>
  <si>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</si>
  <si>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</si>
  <si>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</si>
  <si>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</si>
  <si>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</si>
  <si>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</si>
  <si>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</si>
  <si>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</si>
  <si>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</si>
  <si>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</si>
  <si>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</si>
  <si>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</si>
  <si>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</si>
  <si>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</si>
  <si>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</si>
  <si>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</si>
  <si>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>Ленинского района-1":</t>
  </si>
  <si>
    <t>Светланская, 116</t>
  </si>
  <si>
    <t xml:space="preserve">                                              ул. Светланская</t>
  </si>
  <si>
    <t>1</t>
  </si>
  <si>
    <t>Наименвание юридического лица</t>
  </si>
  <si>
    <t>2</t>
  </si>
  <si>
    <t>ФИО руководителя</t>
  </si>
  <si>
    <t>Козлов Владимир Петрович</t>
  </si>
  <si>
    <t>3</t>
  </si>
  <si>
    <t>Свидетельство о гос регистрации юр лица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</si>
  <si>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</si>
  <si>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</si>
  <si>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</si>
  <si>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</si>
  <si>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</si>
  <si>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</si>
  <si>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</si>
  <si>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</si>
  <si>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</si>
  <si>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</si>
  <si>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</si>
  <si>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</si>
  <si>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</si>
  <si>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</si>
  <si>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</si>
  <si>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</si>
  <si>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</si>
  <si>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</si>
  <si>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</si>
  <si>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</si>
  <si>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</si>
  <si>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</si>
  <si>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</si>
  <si>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</si>
  <si>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</si>
  <si>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</si>
  <si>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</si>
  <si>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</si>
  <si>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</si>
  <si>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</si>
  <si>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</si>
  <si>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</si>
  <si>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Чистый двор"</t>
  </si>
  <si>
    <t>ул. Светланская, 183</t>
  </si>
  <si>
    <t>Техническое обслуживание общего имущества:</t>
  </si>
  <si>
    <t>ООО "Эра"</t>
  </si>
  <si>
    <t>ул. Тунгусская,8</t>
  </si>
  <si>
    <t>2-265-897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</si>
  <si>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</si>
  <si>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</si>
  <si>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</si>
  <si>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</si>
  <si>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</si>
  <si>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</si>
  <si>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</si>
  <si>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</si>
  <si>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</si>
  <si>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</si>
  <si>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</si>
  <si>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Количество подъездов</t>
  </si>
  <si>
    <t>Количество лифтов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</si>
  <si>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</si>
  <si>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</si>
  <si>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</si>
  <si>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</si>
  <si>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</si>
  <si>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№  116</t>
  </si>
  <si>
    <t xml:space="preserve"> ООО "Управляющая компания Ленинского района-1"</t>
  </si>
  <si>
    <t>1971 год</t>
  </si>
  <si>
    <t>5 этажей</t>
  </si>
  <si>
    <t>4 подъезда</t>
  </si>
  <si>
    <t>0 лифт</t>
  </si>
  <si>
    <t>0 м/провод</t>
  </si>
  <si>
    <t>01.10.2009г.</t>
  </si>
  <si>
    <t>415,5 м2</t>
  </si>
  <si>
    <t>3.На основании решения собрания</t>
  </si>
  <si>
    <t>не начисл</t>
  </si>
  <si>
    <t xml:space="preserve">  </t>
  </si>
  <si>
    <t>Часть 4</t>
  </si>
  <si>
    <t xml:space="preserve">   </t>
  </si>
  <si>
    <t>от 30.07. 2007г. Серия 25 № 002827459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</si>
  <si>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</si>
  <si>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</si>
  <si>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</si>
  <si>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</si>
  <si>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</si>
  <si>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</si>
  <si>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</si>
  <si>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</si>
  <si>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</si>
  <si>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</si>
  <si>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 xml:space="preserve">5. Телекоммуникации:ПАО Ростелеком </t>
  </si>
  <si>
    <t>испол-ль</t>
  </si>
  <si>
    <t>сумма, т.руб.</t>
  </si>
  <si>
    <t>ООО " Восток Мегаполис"</t>
  </si>
  <si>
    <t>2 558,5 м2</t>
  </si>
  <si>
    <t xml:space="preserve">                       Отчет ООО "Управляющей компании Ленинского района-1"  за 2017 г.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</si>
  <si>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</si>
  <si>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</si>
  <si>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</si>
  <si>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переходящие остатки д/ср-в на начало 01.01. 2017г.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</si>
  <si>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</si>
  <si>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</si>
  <si>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</si>
  <si>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</si>
  <si>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</si>
  <si>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</si>
  <si>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</si>
  <si>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</si>
  <si>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279,5 м2</t>
  </si>
  <si>
    <r>
      <t xml:space="preserve">Управляющая компания предлагает: за счет дополнительного сбора средств </t>
    </r>
    <r>
      <rPr>
        <b/>
        <sz val="10"/>
        <color theme="1"/>
        <rFont val="Calibri"/>
        <family val="2"/>
        <charset val="204"/>
        <scheme val="minor"/>
      </rPr>
      <t>ремонт системы электроснабжения</t>
    </r>
    <r>
      <rPr>
        <sz val="10"/>
        <color theme="1"/>
        <rFont val="Calibri"/>
        <family val="2"/>
        <charset val="204"/>
        <scheme val="minor"/>
      </rPr>
      <t>. Собственникам необходимо предоставить протокол общего собрания для выполнения предложенных, или иных необходимых работ.</t>
    </r>
  </si>
  <si>
    <t>Санитарная вырубка, обрезка и вывоз деревьев</t>
  </si>
  <si>
    <t>Вертикаль</t>
  </si>
  <si>
    <t>январь</t>
  </si>
  <si>
    <t>6 шт.</t>
  </si>
  <si>
    <t xml:space="preserve">ИСХ     55  / 03           от   "   21   "   март         2018г.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</si>
</sst>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0" xfId="0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/>
    <xf numFmtId="0" fontId="11" fillId="0" borderId="1" xfId="0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2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14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14" fillId="0" borderId="2" xfId="1" applyFont="1" applyFill="1" applyBorder="1" applyAlignment="1">
      <alignment horizontal="left" wrapText="1"/>
    </xf>
    <xf numFmtId="0" fontId="14" fillId="0" borderId="5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horizontal="left" wrapText="1"/>
    </xf>
    <xf numFmtId="0" fontId="8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5" fillId="0" borderId="0" xfId="0" applyFont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2" fontId="0" fillId="0" borderId="0" xfId="0" applyNumberFormat="1"/>
    <xf numFmtId="0" fontId="3" fillId="0" borderId="2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9" fillId="0" borderId="2" xfId="0" applyFont="1" applyBorder="1" applyAlignment="1"/>
    <xf numFmtId="0" fontId="4" fillId="0" borderId="5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7" xfId="0" applyFont="1" applyBorder="1" applyAlignment="1"/>
    <xf numFmtId="2" fontId="3" fillId="0" borderId="4" xfId="0" applyNumberFormat="1" applyFont="1" applyBorder="1" applyAlignment="1">
      <alignment horizontal="center"/>
    </xf>
    <xf numFmtId="164" fontId="4" fillId="0" borderId="0" xfId="0" applyNumberFormat="1" applyFont="1"/>
    <xf numFmtId="0" fontId="3" fillId="0" borderId="6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0" fontId="8" fillId="2" borderId="0" xfId="0" applyFont="1" applyFill="1"/>
    <xf numFmtId="0" fontId="8" fillId="2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0" fontId="8" fillId="2" borderId="1" xfId="0" applyFont="1" applyFill="1" applyBorder="1" applyAlignment="1"/>
    <xf numFmtId="0" fontId="0" fillId="2" borderId="0" xfId="0" applyFill="1" applyBorder="1"/>
    <xf numFmtId="2" fontId="0" fillId="2" borderId="0" xfId="0" applyNumberFormat="1" applyFill="1" applyBorder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164" fontId="8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4" fillId="0" borderId="2" xfId="1" applyFont="1" applyFill="1" applyBorder="1" applyAlignment="1">
      <alignment horizontal="left" wrapText="1"/>
    </xf>
    <xf numFmtId="0" fontId="14" fillId="0" borderId="5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12" fillId="0" borderId="2" xfId="2" applyNumberFormat="1" applyFill="1" applyBorder="1" applyAlignment="1" applyProtection="1">
      <alignment horizontal="center"/>
    </xf>
    <xf numFmtId="49" fontId="12" fillId="0" borderId="6" xfId="2" applyNumberForma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2" xfId="0" applyFont="1" applyFill="1" applyBorder="1" applyAlignment="1"/>
    <xf numFmtId="0" fontId="8" fillId="2" borderId="6" xfId="0" applyFont="1" applyFill="1" applyBorder="1" applyAlignment="1"/>
    <xf numFmtId="0" fontId="8" fillId="2" borderId="8" xfId="0" applyFont="1" applyFill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5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2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E17" sqref="E17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144</v>
      </c>
      <c r="C1" s="1"/>
    </row>
    <row r="2" spans="1:4" ht="15" customHeight="1">
      <c r="A2" s="2" t="s">
        <v>8</v>
      </c>
      <c r="C2" s="3"/>
    </row>
    <row r="3" spans="1:4" ht="15.75">
      <c r="B3" s="3" t="s">
        <v>50</v>
      </c>
      <c r="C3" s="12" t="s">
        <v>114</v>
      </c>
    </row>
    <row r="4" spans="1:4" ht="14.25" customHeight="1">
      <c r="A4" s="10" t="s">
        <v>163</v>
      </c>
      <c r="C4" s="3"/>
    </row>
    <row r="5" spans="1:4" ht="15" customHeight="1">
      <c r="A5" s="3" t="s">
        <v>1</v>
      </c>
      <c r="C5" s="3"/>
    </row>
    <row r="6" spans="1:4" s="11" customFormat="1" ht="12.75" customHeight="1">
      <c r="A6" s="3" t="s">
        <v>47</v>
      </c>
      <c r="C6" s="9"/>
    </row>
    <row r="7" spans="1:4" s="11" customFormat="1" ht="6" customHeight="1">
      <c r="A7" s="36"/>
      <c r="B7"/>
      <c r="C7"/>
      <c r="D7"/>
    </row>
    <row r="8" spans="1:4" ht="15" customHeight="1">
      <c r="A8" s="37" t="s">
        <v>51</v>
      </c>
      <c r="B8" s="38" t="s">
        <v>52</v>
      </c>
      <c r="C8" s="39" t="s">
        <v>115</v>
      </c>
      <c r="D8" s="6"/>
    </row>
    <row r="9" spans="1:4">
      <c r="A9" s="37" t="s">
        <v>53</v>
      </c>
      <c r="B9" s="38" t="s">
        <v>54</v>
      </c>
      <c r="C9" s="141" t="s">
        <v>55</v>
      </c>
      <c r="D9" s="142"/>
    </row>
    <row r="10" spans="1:4">
      <c r="A10" s="37" t="s">
        <v>56</v>
      </c>
      <c r="B10" s="40" t="s">
        <v>57</v>
      </c>
      <c r="C10" s="132" t="s">
        <v>128</v>
      </c>
      <c r="D10" s="138"/>
    </row>
    <row r="11" spans="1:4" ht="15" customHeight="1">
      <c r="A11" s="37" t="s">
        <v>58</v>
      </c>
      <c r="B11" s="38" t="s">
        <v>59</v>
      </c>
      <c r="C11" s="141" t="s">
        <v>60</v>
      </c>
      <c r="D11" s="142"/>
    </row>
    <row r="12" spans="1:4">
      <c r="A12" s="143">
        <v>5</v>
      </c>
      <c r="B12" s="143" t="s">
        <v>61</v>
      </c>
      <c r="C12" s="41" t="s">
        <v>62</v>
      </c>
      <c r="D12" s="42" t="s">
        <v>63</v>
      </c>
    </row>
    <row r="13" spans="1:4">
      <c r="A13" s="143"/>
      <c r="B13" s="143"/>
      <c r="C13" s="41" t="s">
        <v>64</v>
      </c>
      <c r="D13" s="42" t="s">
        <v>65</v>
      </c>
    </row>
    <row r="14" spans="1:4">
      <c r="A14" s="143"/>
      <c r="B14" s="143"/>
      <c r="C14" s="41" t="s">
        <v>66</v>
      </c>
      <c r="D14" s="42" t="s">
        <v>67</v>
      </c>
    </row>
    <row r="15" spans="1:4">
      <c r="A15" s="143"/>
      <c r="B15" s="143"/>
      <c r="C15" s="41" t="s">
        <v>68</v>
      </c>
      <c r="D15" s="42" t="s">
        <v>69</v>
      </c>
    </row>
    <row r="16" spans="1:4">
      <c r="A16" s="143"/>
      <c r="B16" s="143"/>
      <c r="C16" s="41" t="s">
        <v>70</v>
      </c>
      <c r="D16" s="42" t="s">
        <v>71</v>
      </c>
    </row>
    <row r="17" spans="1:4">
      <c r="A17" s="143"/>
      <c r="B17" s="143"/>
      <c r="C17" s="41" t="s">
        <v>72</v>
      </c>
      <c r="D17" s="42" t="s">
        <v>73</v>
      </c>
    </row>
    <row r="18" spans="1:4">
      <c r="A18" s="143"/>
      <c r="B18" s="143"/>
      <c r="C18" s="43" t="s">
        <v>74</v>
      </c>
      <c r="D18" s="42" t="s">
        <v>75</v>
      </c>
    </row>
    <row r="19" spans="1:4">
      <c r="A19" s="37" t="s">
        <v>76</v>
      </c>
      <c r="B19" s="38" t="s">
        <v>77</v>
      </c>
      <c r="C19" s="139" t="s">
        <v>78</v>
      </c>
      <c r="D19" s="140"/>
    </row>
    <row r="20" spans="1:4">
      <c r="A20" s="37" t="s">
        <v>79</v>
      </c>
      <c r="B20" s="38" t="s">
        <v>80</v>
      </c>
      <c r="C20" s="130" t="s">
        <v>81</v>
      </c>
      <c r="D20" s="131"/>
    </row>
    <row r="21" spans="1:4">
      <c r="A21" s="37" t="s">
        <v>82</v>
      </c>
      <c r="B21" s="38" t="s">
        <v>83</v>
      </c>
      <c r="C21" s="132" t="s">
        <v>84</v>
      </c>
      <c r="D21" s="133"/>
    </row>
    <row r="22" spans="1:4" ht="9.75" customHeight="1">
      <c r="A22" s="44"/>
      <c r="B22" s="45"/>
      <c r="C22" s="44"/>
      <c r="D22" s="44"/>
    </row>
    <row r="23" spans="1:4">
      <c r="A23" s="46" t="s">
        <v>85</v>
      </c>
      <c r="B23" s="47"/>
      <c r="C23" s="47"/>
      <c r="D23" s="47"/>
    </row>
    <row r="24" spans="1:4" ht="9.75" customHeight="1">
      <c r="A24" s="48"/>
      <c r="B24" s="47"/>
      <c r="C24" s="47"/>
      <c r="D24" s="47"/>
    </row>
    <row r="25" spans="1:4">
      <c r="A25" s="4"/>
      <c r="B25" s="8" t="s">
        <v>86</v>
      </c>
      <c r="C25" s="5" t="s">
        <v>87</v>
      </c>
      <c r="D25" s="49" t="s">
        <v>88</v>
      </c>
    </row>
    <row r="26" spans="1:4" ht="24.75" customHeight="1">
      <c r="A26" s="134" t="s">
        <v>89</v>
      </c>
      <c r="B26" s="135"/>
      <c r="C26" s="135"/>
      <c r="D26" s="136"/>
    </row>
    <row r="27" spans="1:4" ht="7.5" customHeight="1">
      <c r="A27" s="50"/>
      <c r="B27" s="51"/>
      <c r="C27" s="51"/>
      <c r="D27" s="52"/>
    </row>
    <row r="28" spans="1:4">
      <c r="A28" s="5">
        <v>1</v>
      </c>
      <c r="B28" s="4" t="s">
        <v>90</v>
      </c>
      <c r="C28" s="4" t="s">
        <v>91</v>
      </c>
      <c r="D28" s="4" t="s">
        <v>2</v>
      </c>
    </row>
    <row r="29" spans="1:4">
      <c r="A29" s="53" t="s">
        <v>92</v>
      </c>
      <c r="B29" s="54"/>
      <c r="C29" s="54"/>
      <c r="D29" s="54"/>
    </row>
    <row r="30" spans="1:4">
      <c r="A30" s="5">
        <v>1</v>
      </c>
      <c r="B30" s="4" t="s">
        <v>93</v>
      </c>
      <c r="C30" s="4" t="s">
        <v>94</v>
      </c>
      <c r="D30" s="7" t="s">
        <v>95</v>
      </c>
    </row>
    <row r="31" spans="1:4">
      <c r="A31" s="53" t="s">
        <v>96</v>
      </c>
      <c r="B31" s="54"/>
      <c r="C31" s="54"/>
      <c r="D31" s="54"/>
    </row>
    <row r="32" spans="1:4">
      <c r="A32" s="53" t="s">
        <v>97</v>
      </c>
      <c r="B32" s="54"/>
      <c r="C32" s="54"/>
      <c r="D32" s="54"/>
    </row>
    <row r="33" spans="1:4">
      <c r="A33" s="5">
        <v>1</v>
      </c>
      <c r="B33" s="4" t="s">
        <v>142</v>
      </c>
      <c r="C33" s="4" t="s">
        <v>94</v>
      </c>
      <c r="D33" s="7" t="s">
        <v>98</v>
      </c>
    </row>
    <row r="34" spans="1:4">
      <c r="A34" s="53" t="s">
        <v>99</v>
      </c>
      <c r="B34" s="54"/>
      <c r="C34" s="54"/>
      <c r="D34" s="54"/>
    </row>
    <row r="35" spans="1:4">
      <c r="A35" s="5">
        <v>1</v>
      </c>
      <c r="B35" s="4" t="s">
        <v>100</v>
      </c>
      <c r="C35" s="4" t="s">
        <v>91</v>
      </c>
      <c r="D35" s="4" t="s">
        <v>101</v>
      </c>
    </row>
    <row r="36" spans="1:4">
      <c r="A36" s="53" t="s">
        <v>102</v>
      </c>
      <c r="B36" s="54"/>
      <c r="C36" s="54"/>
      <c r="D36" s="54"/>
    </row>
    <row r="37" spans="1:4">
      <c r="A37" s="5">
        <v>1</v>
      </c>
      <c r="B37" s="4" t="s">
        <v>103</v>
      </c>
      <c r="C37" s="4" t="s">
        <v>91</v>
      </c>
      <c r="D37" s="4" t="s">
        <v>2</v>
      </c>
    </row>
    <row r="38" spans="1:4">
      <c r="A38" s="55"/>
      <c r="B38" s="56"/>
      <c r="C38" s="56"/>
      <c r="D38" s="56"/>
    </row>
    <row r="39" spans="1:4">
      <c r="A39" s="3" t="s">
        <v>104</v>
      </c>
      <c r="B39" s="54"/>
      <c r="C39" s="54"/>
      <c r="D39" s="54"/>
    </row>
    <row r="40" spans="1:4">
      <c r="A40" s="5">
        <v>1</v>
      </c>
      <c r="B40" s="4" t="s">
        <v>105</v>
      </c>
      <c r="C40" s="137" t="s">
        <v>116</v>
      </c>
      <c r="D40" s="129"/>
    </row>
    <row r="41" spans="1:4">
      <c r="A41" s="5">
        <v>2</v>
      </c>
      <c r="B41" s="4" t="s">
        <v>106</v>
      </c>
      <c r="C41" s="137" t="s">
        <v>117</v>
      </c>
      <c r="D41" s="129"/>
    </row>
    <row r="42" spans="1:4">
      <c r="A42" s="5">
        <v>3</v>
      </c>
      <c r="B42" s="4" t="s">
        <v>107</v>
      </c>
      <c r="C42" s="137" t="s">
        <v>118</v>
      </c>
      <c r="D42" s="129"/>
    </row>
    <row r="43" spans="1:4">
      <c r="A43" s="5">
        <v>4</v>
      </c>
      <c r="B43" s="4" t="s">
        <v>108</v>
      </c>
      <c r="C43" s="137" t="s">
        <v>119</v>
      </c>
      <c r="D43" s="129"/>
    </row>
    <row r="44" spans="1:4">
      <c r="A44" s="5">
        <v>5</v>
      </c>
      <c r="B44" s="4" t="s">
        <v>109</v>
      </c>
      <c r="C44" s="137" t="s">
        <v>120</v>
      </c>
      <c r="D44" s="129"/>
    </row>
    <row r="45" spans="1:4">
      <c r="A45" s="5">
        <v>6</v>
      </c>
      <c r="B45" s="4" t="s">
        <v>110</v>
      </c>
      <c r="C45" s="137" t="s">
        <v>143</v>
      </c>
      <c r="D45" s="129"/>
    </row>
    <row r="46" spans="1:4">
      <c r="A46" s="5">
        <v>7</v>
      </c>
      <c r="B46" s="4" t="s">
        <v>111</v>
      </c>
      <c r="C46" s="137" t="s">
        <v>157</v>
      </c>
      <c r="D46" s="129"/>
    </row>
    <row r="47" spans="1:4">
      <c r="A47" s="5">
        <v>8</v>
      </c>
      <c r="B47" s="4" t="s">
        <v>112</v>
      </c>
      <c r="C47" s="137" t="s">
        <v>122</v>
      </c>
      <c r="D47" s="129"/>
    </row>
    <row r="48" spans="1:4">
      <c r="A48" s="5">
        <v>9</v>
      </c>
      <c r="B48" s="4" t="s">
        <v>129</v>
      </c>
      <c r="C48" s="137">
        <v>98</v>
      </c>
      <c r="D48" s="138"/>
    </row>
    <row r="49" spans="1:4">
      <c r="A49" s="5">
        <v>10</v>
      </c>
      <c r="B49" s="4" t="s">
        <v>113</v>
      </c>
      <c r="C49" s="128" t="s">
        <v>121</v>
      </c>
      <c r="D49" s="129"/>
    </row>
    <row r="50" spans="1:4">
      <c r="A50" s="3"/>
    </row>
    <row r="51" spans="1:4">
      <c r="A51" s="3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59"/>
      <c r="D55" s="60"/>
    </row>
    <row r="56" spans="1:4">
      <c r="A56" s="58"/>
      <c r="B56" s="58"/>
      <c r="C56" s="59"/>
      <c r="D56" s="60"/>
    </row>
    <row r="57" spans="1:4">
      <c r="A57" s="58"/>
      <c r="B57" s="58"/>
      <c r="C57" s="61"/>
      <c r="D57" s="60"/>
    </row>
    <row r="58" spans="1:4">
      <c r="A58" s="58"/>
      <c r="B58" s="58"/>
      <c r="C58" s="62"/>
      <c r="D58" s="60"/>
    </row>
  </sheetData>
  <mergeCells count="19">
    <mergeCell ref="C19:D19"/>
    <mergeCell ref="C9:D9"/>
    <mergeCell ref="C10:D10"/>
    <mergeCell ref="C11:D11"/>
    <mergeCell ref="A12:A18"/>
    <mergeCell ref="B12:B18"/>
    <mergeCell ref="C49:D49"/>
    <mergeCell ref="C20:D20"/>
    <mergeCell ref="C21:D21"/>
    <mergeCell ref="A26:D26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8"/>
  <sheetViews>
    <sheetView topLeftCell="A43" workbookViewId="0">
      <selection sqref="A1:H78"/>
    </sheetView>
  </sheetViews>
  <sheetFormatPr defaultRowHeight="15"/>
  <cols>
    <col min="1" max="1" width="15.85546875" customWidth="1"/>
    <col min="2" max="2" width="13.42578125" style="15" customWidth="1"/>
    <col min="3" max="3" width="8.5703125" style="27" customWidth="1"/>
    <col min="4" max="4" width="8.28515625" customWidth="1"/>
    <col min="5" max="5" width="9" style="18" customWidth="1"/>
    <col min="6" max="6" width="9.7109375" style="18" customWidth="1"/>
    <col min="7" max="7" width="9.28515625" style="18" customWidth="1"/>
    <col min="8" max="8" width="12.140625" style="15" customWidth="1"/>
  </cols>
  <sheetData>
    <row r="1" spans="1:26">
      <c r="A1" s="3" t="s">
        <v>134</v>
      </c>
      <c r="B1"/>
      <c r="C1" s="18"/>
      <c r="D1" s="18"/>
      <c r="E1"/>
      <c r="F1"/>
      <c r="H1" s="5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>
      <c r="A2" s="3" t="s">
        <v>149</v>
      </c>
      <c r="B2"/>
      <c r="C2" s="18"/>
      <c r="D2" s="18"/>
      <c r="E2"/>
      <c r="F2"/>
      <c r="H2" s="54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107" customFormat="1" ht="23.25" customHeight="1">
      <c r="A3" s="144" t="s">
        <v>148</v>
      </c>
      <c r="B3" s="144"/>
      <c r="C3" s="110"/>
      <c r="D3" s="113">
        <f>D4+D5+0.01</f>
        <v>-1344.6599999999999</v>
      </c>
      <c r="E3" s="106"/>
      <c r="F3" s="99"/>
      <c r="G3" s="99"/>
      <c r="H3" s="114"/>
      <c r="I3" s="115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07" customFormat="1" ht="12.75" customHeight="1">
      <c r="A4" s="144" t="s">
        <v>135</v>
      </c>
      <c r="B4" s="178"/>
      <c r="C4" s="110"/>
      <c r="D4" s="113">
        <v>29.92</v>
      </c>
      <c r="E4" s="106"/>
      <c r="F4" s="99"/>
      <c r="G4" s="99"/>
      <c r="H4" s="116"/>
      <c r="I4" s="115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107" customFormat="1" ht="12.75" customHeight="1">
      <c r="A5" s="144" t="s">
        <v>136</v>
      </c>
      <c r="B5" s="178"/>
      <c r="C5" s="110"/>
      <c r="D5" s="113">
        <v>-1374.59</v>
      </c>
      <c r="E5" s="106"/>
      <c r="F5" s="99"/>
      <c r="G5" s="99"/>
      <c r="H5" s="114"/>
      <c r="I5" s="115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15" customHeight="1">
      <c r="A6" s="145" t="s">
        <v>150</v>
      </c>
      <c r="B6" s="146"/>
      <c r="C6" s="146"/>
      <c r="D6" s="146"/>
      <c r="E6" s="146"/>
      <c r="F6" s="146"/>
      <c r="G6" s="146"/>
      <c r="H6" s="147"/>
      <c r="I6" s="9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56" t="s">
        <v>16</v>
      </c>
      <c r="B7" s="157"/>
      <c r="C7" s="23" t="s">
        <v>17</v>
      </c>
      <c r="D7" s="13" t="s">
        <v>18</v>
      </c>
      <c r="E7" s="13" t="s">
        <v>19</v>
      </c>
      <c r="F7" s="13" t="s">
        <v>20</v>
      </c>
      <c r="G7" s="19" t="s">
        <v>21</v>
      </c>
      <c r="H7" s="13" t="s">
        <v>22</v>
      </c>
    </row>
    <row r="8" spans="1:26" s="3" customFormat="1" ht="17.25" customHeight="1">
      <c r="A8" s="156" t="s">
        <v>23</v>
      </c>
      <c r="B8" s="157"/>
      <c r="C8" s="24">
        <v>15.12</v>
      </c>
      <c r="D8" s="77">
        <v>-170.77</v>
      </c>
      <c r="E8" s="78">
        <f>E12+E15+E18+E21</f>
        <v>460.08</v>
      </c>
      <c r="F8" s="78">
        <f>F12+F15+F18+F21</f>
        <v>453.75</v>
      </c>
      <c r="G8" s="71">
        <f>F8</f>
        <v>453.75</v>
      </c>
      <c r="H8" s="79">
        <f>F8-E8+D8</f>
        <v>-177.1</v>
      </c>
    </row>
    <row r="9" spans="1:26">
      <c r="A9" s="20" t="s">
        <v>24</v>
      </c>
      <c r="B9" s="21"/>
      <c r="C9" s="25">
        <f>C8-C10</f>
        <v>13.607999999999999</v>
      </c>
      <c r="D9" s="30">
        <f>D8-D10</f>
        <v>-153.69300000000001</v>
      </c>
      <c r="E9" s="25">
        <f>E8-E10</f>
        <v>414.072</v>
      </c>
      <c r="F9" s="25">
        <f>F8-F10</f>
        <v>408.375</v>
      </c>
      <c r="G9" s="68">
        <f>F9</f>
        <v>408.375</v>
      </c>
      <c r="H9" s="30">
        <f>F9-E9+D9</f>
        <v>-159.39000000000001</v>
      </c>
    </row>
    <row r="10" spans="1:26">
      <c r="A10" s="158" t="s">
        <v>25</v>
      </c>
      <c r="B10" s="159"/>
      <c r="C10" s="25">
        <f>C8*10%</f>
        <v>1.512</v>
      </c>
      <c r="D10" s="30">
        <f>D8*10%</f>
        <v>-17.077000000000002</v>
      </c>
      <c r="E10" s="25">
        <f>E8*10%</f>
        <v>46.008000000000003</v>
      </c>
      <c r="F10" s="25">
        <f>F8*10%</f>
        <v>45.375</v>
      </c>
      <c r="G10" s="25">
        <f>F10</f>
        <v>45.375</v>
      </c>
      <c r="H10" s="30">
        <f>F10-E10+D10</f>
        <v>-17.710000000000004</v>
      </c>
    </row>
    <row r="11" spans="1:26" ht="12.75" customHeight="1">
      <c r="A11" s="160" t="s">
        <v>26</v>
      </c>
      <c r="B11" s="161"/>
      <c r="C11" s="161"/>
      <c r="D11" s="161"/>
      <c r="E11" s="161"/>
      <c r="F11" s="161"/>
      <c r="G11" s="161"/>
      <c r="H11" s="162"/>
    </row>
    <row r="12" spans="1:26">
      <c r="A12" s="163" t="s">
        <v>9</v>
      </c>
      <c r="B12" s="164"/>
      <c r="C12" s="24">
        <v>5.65</v>
      </c>
      <c r="D12" s="72">
        <v>-64.19</v>
      </c>
      <c r="E12" s="14">
        <v>171.92</v>
      </c>
      <c r="F12" s="14">
        <v>169.52</v>
      </c>
      <c r="G12" s="35">
        <f t="shared" ref="G12:G23" si="0">F12</f>
        <v>169.52</v>
      </c>
      <c r="H12" s="30">
        <f t="shared" ref="H12:H23" si="1">F12-E12+D12</f>
        <v>-66.589999999999975</v>
      </c>
    </row>
    <row r="13" spans="1:26">
      <c r="A13" s="20" t="s">
        <v>24</v>
      </c>
      <c r="B13" s="21"/>
      <c r="C13" s="25">
        <f>C12-C14</f>
        <v>5.085</v>
      </c>
      <c r="D13" s="30">
        <f>D12-D14</f>
        <v>-57.771000000000001</v>
      </c>
      <c r="E13" s="25">
        <f>E12-E14</f>
        <v>154.72799999999998</v>
      </c>
      <c r="F13" s="25">
        <f>F12-F14</f>
        <v>152.56800000000001</v>
      </c>
      <c r="G13" s="68">
        <f t="shared" si="0"/>
        <v>152.56800000000001</v>
      </c>
      <c r="H13" s="30">
        <f t="shared" si="1"/>
        <v>-59.930999999999969</v>
      </c>
    </row>
    <row r="14" spans="1:26">
      <c r="A14" s="158" t="s">
        <v>25</v>
      </c>
      <c r="B14" s="159"/>
      <c r="C14" s="25">
        <f>C12*10%</f>
        <v>0.56500000000000006</v>
      </c>
      <c r="D14" s="30">
        <f>D12*10%</f>
        <v>-6.4190000000000005</v>
      </c>
      <c r="E14" s="25">
        <f>E12*10%</f>
        <v>17.192</v>
      </c>
      <c r="F14" s="25">
        <f>F12*10%</f>
        <v>16.952000000000002</v>
      </c>
      <c r="G14" s="25">
        <f t="shared" si="0"/>
        <v>16.952000000000002</v>
      </c>
      <c r="H14" s="30">
        <f t="shared" si="1"/>
        <v>-6.6589999999999989</v>
      </c>
    </row>
    <row r="15" spans="1:26" ht="23.25" customHeight="1">
      <c r="A15" s="163" t="s">
        <v>3</v>
      </c>
      <c r="B15" s="164"/>
      <c r="C15" s="24">
        <v>3.45</v>
      </c>
      <c r="D15" s="72">
        <v>-31.31</v>
      </c>
      <c r="E15" s="14">
        <v>104.98</v>
      </c>
      <c r="F15" s="14">
        <v>103.54</v>
      </c>
      <c r="G15" s="35">
        <f t="shared" si="0"/>
        <v>103.54</v>
      </c>
      <c r="H15" s="30">
        <f t="shared" si="1"/>
        <v>-32.75</v>
      </c>
    </row>
    <row r="16" spans="1:26">
      <c r="A16" s="20" t="s">
        <v>24</v>
      </c>
      <c r="B16" s="21"/>
      <c r="C16" s="25">
        <f>C15-C17</f>
        <v>3.105</v>
      </c>
      <c r="D16" s="30">
        <f>D15-D17</f>
        <v>-28.178999999999998</v>
      </c>
      <c r="E16" s="25">
        <f t="shared" ref="E16:F16" si="2">E15-E17</f>
        <v>94.481999999999999</v>
      </c>
      <c r="F16" s="25">
        <f t="shared" si="2"/>
        <v>93.186000000000007</v>
      </c>
      <c r="G16" s="68">
        <f t="shared" si="0"/>
        <v>93.186000000000007</v>
      </c>
      <c r="H16" s="30">
        <f t="shared" si="1"/>
        <v>-29.474999999999991</v>
      </c>
    </row>
    <row r="17" spans="1:9" ht="15" customHeight="1">
      <c r="A17" s="158" t="s">
        <v>25</v>
      </c>
      <c r="B17" s="159"/>
      <c r="C17" s="25">
        <f>C15*10%</f>
        <v>0.34500000000000003</v>
      </c>
      <c r="D17" s="30">
        <f>D15*10%</f>
        <v>-3.1310000000000002</v>
      </c>
      <c r="E17" s="25">
        <f t="shared" ref="E17:F17" si="3">E15*10%</f>
        <v>10.498000000000001</v>
      </c>
      <c r="F17" s="25">
        <f t="shared" si="3"/>
        <v>10.354000000000001</v>
      </c>
      <c r="G17" s="25">
        <f t="shared" si="0"/>
        <v>10.354000000000001</v>
      </c>
      <c r="H17" s="30">
        <f t="shared" si="1"/>
        <v>-3.2750000000000004</v>
      </c>
    </row>
    <row r="18" spans="1:9" ht="12" customHeight="1">
      <c r="A18" s="163" t="s">
        <v>10</v>
      </c>
      <c r="B18" s="164"/>
      <c r="C18" s="23">
        <v>2.37</v>
      </c>
      <c r="D18" s="72">
        <v>-35.99</v>
      </c>
      <c r="E18" s="14">
        <v>72.11</v>
      </c>
      <c r="F18" s="14">
        <v>71.13</v>
      </c>
      <c r="G18" s="35">
        <f t="shared" si="0"/>
        <v>71.13</v>
      </c>
      <c r="H18" s="30">
        <f t="shared" si="1"/>
        <v>-36.970000000000006</v>
      </c>
    </row>
    <row r="19" spans="1:9" ht="13.5" customHeight="1">
      <c r="A19" s="20" t="s">
        <v>24</v>
      </c>
      <c r="B19" s="21"/>
      <c r="C19" s="25">
        <f>C18-C20</f>
        <v>2.133</v>
      </c>
      <c r="D19" s="30">
        <f>D18-D20</f>
        <v>-32.391000000000005</v>
      </c>
      <c r="E19" s="25">
        <f t="shared" ref="E19:F19" si="4">E18-E20</f>
        <v>64.899000000000001</v>
      </c>
      <c r="F19" s="25">
        <f t="shared" si="4"/>
        <v>64.016999999999996</v>
      </c>
      <c r="G19" s="68">
        <f t="shared" si="0"/>
        <v>64.016999999999996</v>
      </c>
      <c r="H19" s="30">
        <f t="shared" si="1"/>
        <v>-33.27300000000001</v>
      </c>
    </row>
    <row r="20" spans="1:9" ht="12.75" customHeight="1">
      <c r="A20" s="158" t="s">
        <v>25</v>
      </c>
      <c r="B20" s="159"/>
      <c r="C20" s="25">
        <f>C18*10%</f>
        <v>0.23700000000000002</v>
      </c>
      <c r="D20" s="30">
        <f>D18*10%</f>
        <v>-3.5990000000000002</v>
      </c>
      <c r="E20" s="25">
        <f t="shared" ref="E20:F20" si="5">E18*10%</f>
        <v>7.2110000000000003</v>
      </c>
      <c r="F20" s="25">
        <f t="shared" si="5"/>
        <v>7.1129999999999995</v>
      </c>
      <c r="G20" s="25">
        <f t="shared" si="0"/>
        <v>7.1129999999999995</v>
      </c>
      <c r="H20" s="30">
        <f t="shared" si="1"/>
        <v>-3.697000000000001</v>
      </c>
    </row>
    <row r="21" spans="1:9" ht="14.25" customHeight="1">
      <c r="A21" s="7" t="s">
        <v>45</v>
      </c>
      <c r="B21" s="22"/>
      <c r="C21" s="26">
        <v>3.65</v>
      </c>
      <c r="D21" s="30">
        <v>-39.270000000000003</v>
      </c>
      <c r="E21" s="5">
        <f>13.39+3.35+2.74+91.59</f>
        <v>111.07000000000001</v>
      </c>
      <c r="F21" s="5">
        <f>13.2+3.3+2.7+90.36</f>
        <v>109.56</v>
      </c>
      <c r="G21" s="57">
        <f t="shared" si="0"/>
        <v>109.56</v>
      </c>
      <c r="H21" s="30">
        <f t="shared" si="1"/>
        <v>-40.780000000000008</v>
      </c>
    </row>
    <row r="22" spans="1:9" ht="14.25" customHeight="1">
      <c r="A22" s="20" t="s">
        <v>24</v>
      </c>
      <c r="B22" s="21"/>
      <c r="C22" s="25">
        <f>C21-C23</f>
        <v>3.2850000000000001</v>
      </c>
      <c r="D22" s="30">
        <f>D21-D23</f>
        <v>-35.343000000000004</v>
      </c>
      <c r="E22" s="25">
        <f t="shared" ref="E22:F22" si="6">E21-E23</f>
        <v>99.963000000000008</v>
      </c>
      <c r="F22" s="25">
        <f t="shared" si="6"/>
        <v>98.603999999999999</v>
      </c>
      <c r="G22" s="68">
        <f t="shared" si="0"/>
        <v>98.603999999999999</v>
      </c>
      <c r="H22" s="30">
        <f t="shared" si="1"/>
        <v>-36.702000000000012</v>
      </c>
    </row>
    <row r="23" spans="1:9">
      <c r="A23" s="158" t="s">
        <v>25</v>
      </c>
      <c r="B23" s="159"/>
      <c r="C23" s="25">
        <f>C21*10%</f>
        <v>0.36499999999999999</v>
      </c>
      <c r="D23" s="30">
        <f>D21*10%</f>
        <v>-3.9270000000000005</v>
      </c>
      <c r="E23" s="25">
        <f t="shared" ref="E23:F23" si="7">E21*10%</f>
        <v>11.107000000000001</v>
      </c>
      <c r="F23" s="25">
        <f t="shared" si="7"/>
        <v>10.956000000000001</v>
      </c>
      <c r="G23" s="25">
        <f t="shared" si="0"/>
        <v>10.956000000000001</v>
      </c>
      <c r="H23" s="30">
        <f t="shared" si="1"/>
        <v>-4.0780000000000003</v>
      </c>
    </row>
    <row r="24" spans="1:9" s="107" customFormat="1" ht="7.5" customHeight="1">
      <c r="A24" s="117"/>
      <c r="B24" s="118"/>
      <c r="C24" s="119"/>
      <c r="D24" s="120"/>
      <c r="E24" s="119"/>
      <c r="F24" s="119"/>
      <c r="G24" s="121"/>
      <c r="H24" s="122"/>
    </row>
    <row r="25" spans="1:9" s="3" customFormat="1" ht="15" customHeight="1">
      <c r="A25" s="156" t="s">
        <v>4</v>
      </c>
      <c r="B25" s="157"/>
      <c r="C25" s="26">
        <v>5.29</v>
      </c>
      <c r="D25" s="79">
        <v>-1177.97</v>
      </c>
      <c r="E25" s="79">
        <v>160.96</v>
      </c>
      <c r="F25" s="79">
        <v>158.76</v>
      </c>
      <c r="G25" s="80">
        <f>G26+G27</f>
        <v>60.875999999999998</v>
      </c>
      <c r="H25" s="81">
        <f>F25-E25-G25+D25+F25</f>
        <v>-1082.2860000000001</v>
      </c>
      <c r="I25" s="95"/>
    </row>
    <row r="26" spans="1:9" ht="14.25" customHeight="1">
      <c r="A26" s="20" t="s">
        <v>27</v>
      </c>
      <c r="B26" s="21"/>
      <c r="C26" s="25">
        <f>C25-C27</f>
        <v>4.7610000000000001</v>
      </c>
      <c r="D26" s="5">
        <v>-1175.47</v>
      </c>
      <c r="E26" s="25">
        <f t="shared" ref="E26:F26" si="8">E25-E27</f>
        <v>144.864</v>
      </c>
      <c r="F26" s="25">
        <f t="shared" si="8"/>
        <v>142.88399999999999</v>
      </c>
      <c r="G26" s="68">
        <v>45</v>
      </c>
      <c r="H26" s="30">
        <f>F26-E26-G26+D26+F26</f>
        <v>-1079.566</v>
      </c>
    </row>
    <row r="27" spans="1:9" ht="14.25" customHeight="1">
      <c r="A27" s="158" t="s">
        <v>25</v>
      </c>
      <c r="B27" s="159"/>
      <c r="C27" s="25">
        <f>C25*10%</f>
        <v>0.52900000000000003</v>
      </c>
      <c r="D27" s="30">
        <v>-2.5</v>
      </c>
      <c r="E27" s="25">
        <f t="shared" ref="E27:F27" si="9">E25*10%</f>
        <v>16.096</v>
      </c>
      <c r="F27" s="25">
        <f t="shared" si="9"/>
        <v>15.875999999999999</v>
      </c>
      <c r="G27" s="25">
        <f>F27</f>
        <v>15.875999999999999</v>
      </c>
      <c r="H27" s="30">
        <f>F27-E27-G27+D27+F27</f>
        <v>-2.7200000000000006</v>
      </c>
    </row>
    <row r="28" spans="1:9" s="3" customFormat="1" ht="12.75" customHeight="1">
      <c r="A28" s="181" t="s">
        <v>151</v>
      </c>
      <c r="B28" s="182"/>
      <c r="C28" s="99"/>
      <c r="D28" s="106">
        <v>0</v>
      </c>
      <c r="E28" s="99">
        <f>E30+E31+E32+E33</f>
        <v>60.98</v>
      </c>
      <c r="F28" s="99">
        <f t="shared" ref="F28:G28" si="10">F30+F31+F32+F33</f>
        <v>52.910000000000004</v>
      </c>
      <c r="G28" s="99">
        <f t="shared" si="10"/>
        <v>52.910000000000004</v>
      </c>
      <c r="H28" s="81">
        <f>F28-E28-G28+D28+F28</f>
        <v>-8.0699999999999932</v>
      </c>
    </row>
    <row r="29" spans="1:9" ht="12.75" customHeight="1">
      <c r="A29" s="127" t="s">
        <v>152</v>
      </c>
      <c r="B29" s="118"/>
      <c r="C29" s="119"/>
      <c r="D29" s="122">
        <v>0</v>
      </c>
      <c r="E29" s="119"/>
      <c r="F29" s="119"/>
      <c r="G29" s="126"/>
      <c r="H29" s="106"/>
    </row>
    <row r="30" spans="1:9" ht="12.75" customHeight="1">
      <c r="A30" s="183" t="s">
        <v>153</v>
      </c>
      <c r="B30" s="184"/>
      <c r="C30" s="119"/>
      <c r="D30" s="122">
        <v>0</v>
      </c>
      <c r="E30" s="119">
        <v>2.84</v>
      </c>
      <c r="F30" s="119">
        <v>2.44</v>
      </c>
      <c r="G30" s="126">
        <v>2.44</v>
      </c>
      <c r="H30" s="30">
        <f t="shared" ref="H30:H33" si="11">F30-E30-G30+D30+F30</f>
        <v>-0.39999999999999991</v>
      </c>
    </row>
    <row r="31" spans="1:9" ht="12.75" customHeight="1">
      <c r="A31" s="183" t="s">
        <v>154</v>
      </c>
      <c r="B31" s="184"/>
      <c r="C31" s="119"/>
      <c r="D31" s="122">
        <v>0</v>
      </c>
      <c r="E31" s="119">
        <v>12.1</v>
      </c>
      <c r="F31" s="119">
        <v>10.37</v>
      </c>
      <c r="G31" s="126">
        <v>10.37</v>
      </c>
      <c r="H31" s="30">
        <f t="shared" si="11"/>
        <v>-1.7300000000000004</v>
      </c>
    </row>
    <row r="32" spans="1:9" ht="12.75" customHeight="1">
      <c r="A32" s="183" t="s">
        <v>155</v>
      </c>
      <c r="B32" s="184"/>
      <c r="C32" s="119"/>
      <c r="D32" s="122">
        <v>0</v>
      </c>
      <c r="E32" s="119">
        <v>44.6</v>
      </c>
      <c r="F32" s="119">
        <v>38.89</v>
      </c>
      <c r="G32" s="126">
        <v>38.89</v>
      </c>
      <c r="H32" s="30">
        <f t="shared" si="11"/>
        <v>-5.7100000000000009</v>
      </c>
    </row>
    <row r="33" spans="1:26" ht="12.75" customHeight="1">
      <c r="A33" s="183" t="s">
        <v>156</v>
      </c>
      <c r="B33" s="184"/>
      <c r="C33" s="119"/>
      <c r="D33" s="122">
        <v>0</v>
      </c>
      <c r="E33" s="119">
        <v>1.44</v>
      </c>
      <c r="F33" s="119">
        <v>1.21</v>
      </c>
      <c r="G33" s="126">
        <v>1.21</v>
      </c>
      <c r="H33" s="30">
        <f t="shared" si="11"/>
        <v>-0.22999999999999998</v>
      </c>
    </row>
    <row r="34" spans="1:26" s="125" customFormat="1" ht="12.75" customHeight="1">
      <c r="A34" s="123" t="s">
        <v>130</v>
      </c>
      <c r="B34" s="124"/>
      <c r="C34" s="99"/>
      <c r="D34" s="101"/>
      <c r="E34" s="99">
        <f>E8+E25+E28</f>
        <v>682.02</v>
      </c>
      <c r="F34" s="99">
        <f t="shared" ref="F34:G34" si="12">F8+F25+F28</f>
        <v>665.42</v>
      </c>
      <c r="G34" s="99">
        <f t="shared" si="12"/>
        <v>567.53599999999994</v>
      </c>
      <c r="H34" s="106"/>
    </row>
    <row r="35" spans="1:26" s="125" customFormat="1" ht="12.75" customHeight="1">
      <c r="A35" s="123" t="s">
        <v>131</v>
      </c>
      <c r="B35" s="124"/>
      <c r="C35" s="99"/>
      <c r="D35" s="101"/>
      <c r="E35" s="99"/>
      <c r="F35" s="99"/>
      <c r="G35" s="123"/>
      <c r="H35" s="106"/>
    </row>
    <row r="36" spans="1:26" ht="12.75" customHeight="1">
      <c r="A36" s="148" t="s">
        <v>123</v>
      </c>
      <c r="B36" s="180"/>
      <c r="C36" s="25"/>
      <c r="D36" s="5">
        <v>-25.6</v>
      </c>
      <c r="E36" s="5">
        <v>7.25</v>
      </c>
      <c r="F36" s="5">
        <v>13.39</v>
      </c>
      <c r="G36" s="34">
        <v>13.39</v>
      </c>
      <c r="H36" s="30">
        <f t="shared" ref="H36" si="13">F36-E36-G36+D36+F36</f>
        <v>-19.46</v>
      </c>
    </row>
    <row r="37" spans="1:26" ht="12" customHeight="1">
      <c r="A37" s="167" t="s">
        <v>5</v>
      </c>
      <c r="B37" s="168"/>
      <c r="C37" s="25"/>
      <c r="D37" s="5" t="s">
        <v>124</v>
      </c>
      <c r="E37" s="5" t="s">
        <v>124</v>
      </c>
      <c r="F37" s="5" t="s">
        <v>124</v>
      </c>
      <c r="G37" s="67" t="s">
        <v>124</v>
      </c>
      <c r="H37" s="5" t="s">
        <v>124</v>
      </c>
    </row>
    <row r="38" spans="1:26" s="91" customFormat="1" ht="22.5" customHeight="1">
      <c r="A38" s="148" t="s">
        <v>44</v>
      </c>
      <c r="B38" s="149"/>
      <c r="C38" s="83"/>
      <c r="D38" s="85">
        <v>25.69</v>
      </c>
      <c r="E38" s="85">
        <v>17.739999999999998</v>
      </c>
      <c r="F38" s="85">
        <v>14.8</v>
      </c>
      <c r="G38" s="94">
        <f>G40</f>
        <v>2.5160000000000005</v>
      </c>
      <c r="H38" s="81">
        <f t="shared" ref="H38:H39" si="14">F38-E38-G38+D38+F38</f>
        <v>35.034000000000006</v>
      </c>
    </row>
    <row r="39" spans="1:26" ht="12.75" customHeight="1">
      <c r="A39" s="20" t="s">
        <v>27</v>
      </c>
      <c r="B39" s="21"/>
      <c r="C39" s="25">
        <f>C38-C40</f>
        <v>0</v>
      </c>
      <c r="D39" s="5">
        <v>25.94</v>
      </c>
      <c r="E39" s="25">
        <f>E38-E40</f>
        <v>14.724199999999998</v>
      </c>
      <c r="F39" s="25">
        <f>F38-F40</f>
        <v>12.284000000000001</v>
      </c>
      <c r="G39" s="65">
        <v>0</v>
      </c>
      <c r="H39" s="81">
        <f t="shared" si="14"/>
        <v>35.783800000000006</v>
      </c>
    </row>
    <row r="40" spans="1:26" s="91" customFormat="1" ht="12.75" customHeight="1">
      <c r="A40" s="92" t="s">
        <v>11</v>
      </c>
      <c r="B40" s="93"/>
      <c r="C40" s="83"/>
      <c r="D40" s="84">
        <v>-0.25</v>
      </c>
      <c r="E40" s="83">
        <f>E38*17%</f>
        <v>3.0158</v>
      </c>
      <c r="F40" s="84">
        <f>F38*17%</f>
        <v>2.5160000000000005</v>
      </c>
      <c r="G40" s="94">
        <f>F40</f>
        <v>2.5160000000000005</v>
      </c>
      <c r="H40" s="81">
        <f t="shared" ref="H40:H43" si="15">F40-E40-G40+D40+F40</f>
        <v>-0.74979999999999958</v>
      </c>
    </row>
    <row r="41" spans="1:26" s="91" customFormat="1" ht="18.75" customHeight="1">
      <c r="A41" s="148" t="s">
        <v>139</v>
      </c>
      <c r="B41" s="149"/>
      <c r="C41" s="83">
        <v>400</v>
      </c>
      <c r="D41" s="85">
        <v>3.98</v>
      </c>
      <c r="E41" s="85">
        <v>4.8</v>
      </c>
      <c r="F41" s="85">
        <v>4.8</v>
      </c>
      <c r="G41" s="98">
        <f>G42+G43</f>
        <v>0.81600000000000006</v>
      </c>
      <c r="H41" s="81">
        <f t="shared" si="15"/>
        <v>7.9639999999999995</v>
      </c>
    </row>
    <row r="42" spans="1:26" ht="12.75" customHeight="1">
      <c r="A42" s="20" t="s">
        <v>27</v>
      </c>
      <c r="B42" s="21"/>
      <c r="C42" s="25">
        <f>C41-C43</f>
        <v>400</v>
      </c>
      <c r="D42" s="5">
        <v>3.98</v>
      </c>
      <c r="E42" s="25">
        <f>E41-E43</f>
        <v>3.984</v>
      </c>
      <c r="F42" s="25">
        <f>F41-F43</f>
        <v>3.984</v>
      </c>
      <c r="G42" s="65">
        <v>0</v>
      </c>
      <c r="H42" s="81">
        <f t="shared" ref="H42" si="16">F42-E42-G42+D42+F42</f>
        <v>7.9640000000000004</v>
      </c>
    </row>
    <row r="43" spans="1:26" s="91" customFormat="1" ht="11.25" customHeight="1">
      <c r="A43" s="92" t="s">
        <v>11</v>
      </c>
      <c r="B43" s="93"/>
      <c r="C43" s="83"/>
      <c r="D43" s="84">
        <v>0</v>
      </c>
      <c r="E43" s="84">
        <f>E41*17%</f>
        <v>0.81600000000000006</v>
      </c>
      <c r="F43" s="84">
        <f>F41*17%</f>
        <v>0.81600000000000006</v>
      </c>
      <c r="G43" s="94">
        <f>F43</f>
        <v>0.81600000000000006</v>
      </c>
      <c r="H43" s="81">
        <f t="shared" si="15"/>
        <v>0</v>
      </c>
    </row>
    <row r="44" spans="1:26" s="103" customFormat="1" ht="9.75" customHeight="1">
      <c r="A44" s="152" t="s">
        <v>132</v>
      </c>
      <c r="B44" s="153"/>
      <c r="C44" s="99"/>
      <c r="D44" s="100"/>
      <c r="E44" s="101">
        <f>E36+E38+E41</f>
        <v>29.79</v>
      </c>
      <c r="F44" s="101">
        <f>F36+F38+F41</f>
        <v>32.99</v>
      </c>
      <c r="G44" s="102">
        <f>G36+G38+G41</f>
        <v>16.722000000000001</v>
      </c>
      <c r="H44" s="101"/>
    </row>
    <row r="45" spans="1:26" s="107" customFormat="1" ht="12.75" customHeight="1">
      <c r="A45" s="104" t="s">
        <v>137</v>
      </c>
      <c r="B45" s="105"/>
      <c r="C45" s="99"/>
      <c r="D45" s="101"/>
      <c r="E45" s="99">
        <f>E34+E44</f>
        <v>711.81</v>
      </c>
      <c r="F45" s="99">
        <f t="shared" ref="F45:G45" si="17">F34+F44</f>
        <v>698.41</v>
      </c>
      <c r="G45" s="99">
        <f t="shared" si="17"/>
        <v>584.25799999999992</v>
      </c>
      <c r="H45" s="106"/>
    </row>
    <row r="46" spans="1:26" s="107" customFormat="1" ht="12" customHeight="1">
      <c r="A46" s="179" t="s">
        <v>138</v>
      </c>
      <c r="B46" s="177"/>
      <c r="C46" s="99"/>
      <c r="D46" s="106">
        <f>D3</f>
        <v>-1344.6599999999999</v>
      </c>
      <c r="E46" s="99"/>
      <c r="F46" s="99"/>
      <c r="G46" s="99"/>
      <c r="H46" s="106">
        <f>F45-E45+D46+F45-G45</f>
        <v>-1243.9079999999999</v>
      </c>
      <c r="I46" s="108"/>
      <c r="J46" s="109"/>
      <c r="L46" s="109"/>
    </row>
    <row r="47" spans="1:26" s="107" customFormat="1" ht="23.25" customHeight="1">
      <c r="A47" s="144" t="s">
        <v>145</v>
      </c>
      <c r="B47" s="144"/>
      <c r="C47" s="110"/>
      <c r="D47" s="110"/>
      <c r="E47" s="106"/>
      <c r="F47" s="99"/>
      <c r="G47" s="99"/>
      <c r="H47" s="106">
        <f>H48+H49+0.01</f>
        <v>-1243.9079999999999</v>
      </c>
      <c r="I47" s="111"/>
      <c r="J47" s="111"/>
      <c r="K47" s="111"/>
      <c r="L47" s="112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s="107" customFormat="1" ht="12.75" customHeight="1">
      <c r="A48" s="144" t="s">
        <v>135</v>
      </c>
      <c r="B48" s="178"/>
      <c r="C48" s="110"/>
      <c r="D48" s="110"/>
      <c r="E48" s="106"/>
      <c r="F48" s="99"/>
      <c r="G48" s="99"/>
      <c r="H48" s="106">
        <f>H39+H41</f>
        <v>43.747800000000005</v>
      </c>
      <c r="I48" s="111"/>
      <c r="J48" s="111"/>
      <c r="K48" s="111"/>
      <c r="L48" s="112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 spans="1:26" s="107" customFormat="1" ht="14.25" customHeight="1">
      <c r="A49" s="144" t="s">
        <v>136</v>
      </c>
      <c r="B49" s="178"/>
      <c r="C49" s="110"/>
      <c r="D49" s="110"/>
      <c r="E49" s="106"/>
      <c r="F49" s="99"/>
      <c r="G49" s="99"/>
      <c r="H49" s="106">
        <f>H8+H25+H28+H36+H40</f>
        <v>-1287.6658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</row>
    <row r="50" spans="1:26" ht="26.25" customHeight="1">
      <c r="A50" s="154" t="s">
        <v>133</v>
      </c>
      <c r="B50" s="155"/>
      <c r="C50" s="155"/>
      <c r="D50" s="155"/>
      <c r="E50" s="155"/>
      <c r="F50" s="155"/>
      <c r="G50" s="155"/>
      <c r="H50" s="155"/>
    </row>
    <row r="51" spans="1:26" s="53" customFormat="1" ht="9" customHeight="1">
      <c r="A51" s="73"/>
      <c r="B51" s="73"/>
      <c r="C51" s="74"/>
      <c r="D51" s="75"/>
      <c r="E51" s="76"/>
      <c r="F51" s="76"/>
      <c r="G51" s="76"/>
      <c r="H51" s="76"/>
    </row>
    <row r="52" spans="1:26" ht="12.75" customHeight="1">
      <c r="A52" s="9" t="s">
        <v>146</v>
      </c>
      <c r="D52" s="11"/>
      <c r="E52" s="63"/>
      <c r="F52" s="63"/>
      <c r="G52" s="63"/>
    </row>
    <row r="53" spans="1:26" ht="12" customHeight="1">
      <c r="A53" s="175" t="s">
        <v>46</v>
      </c>
      <c r="B53" s="176"/>
      <c r="C53" s="177"/>
      <c r="D53" s="86" t="s">
        <v>140</v>
      </c>
      <c r="E53" s="16" t="s">
        <v>12</v>
      </c>
      <c r="F53" s="16" t="s">
        <v>13</v>
      </c>
      <c r="G53" s="5" t="s">
        <v>141</v>
      </c>
      <c r="H53" s="55"/>
    </row>
    <row r="54" spans="1:26" ht="27" customHeight="1">
      <c r="A54" s="175" t="s">
        <v>159</v>
      </c>
      <c r="B54" s="176"/>
      <c r="C54" s="177"/>
      <c r="D54" s="96" t="s">
        <v>160</v>
      </c>
      <c r="E54" s="16" t="s">
        <v>161</v>
      </c>
      <c r="F54" s="16" t="s">
        <v>162</v>
      </c>
      <c r="G54" s="82">
        <v>45</v>
      </c>
      <c r="H54" s="55"/>
      <c r="I54" s="66"/>
    </row>
    <row r="55" spans="1:26" s="3" customFormat="1" ht="13.5" customHeight="1">
      <c r="A55" s="88" t="s">
        <v>0</v>
      </c>
      <c r="B55" s="89"/>
      <c r="C55" s="87"/>
      <c r="D55" s="87"/>
      <c r="E55" s="31"/>
      <c r="F55" s="32"/>
      <c r="G55" s="33">
        <f>G54</f>
        <v>45</v>
      </c>
      <c r="H55" s="97"/>
    </row>
    <row r="56" spans="1:26" s="3" customFormat="1" ht="24" customHeight="1">
      <c r="A56" s="174"/>
      <c r="B56" s="151"/>
      <c r="C56" s="151"/>
      <c r="D56" s="151"/>
      <c r="E56" s="151"/>
      <c r="F56" s="151"/>
      <c r="G56" s="151"/>
      <c r="H56" s="151"/>
    </row>
    <row r="57" spans="1:26">
      <c r="A57" s="9" t="s">
        <v>6</v>
      </c>
      <c r="D57" s="11"/>
      <c r="E57" s="63"/>
      <c r="F57" s="63"/>
      <c r="G57" s="63"/>
    </row>
    <row r="58" spans="1:26">
      <c r="A58" s="9" t="s">
        <v>7</v>
      </c>
      <c r="D58" s="11"/>
      <c r="E58" s="63"/>
      <c r="F58" s="63"/>
      <c r="G58" s="63"/>
      <c r="J58" t="s">
        <v>125</v>
      </c>
    </row>
    <row r="59" spans="1:26" ht="23.25" customHeight="1">
      <c r="A59" s="173" t="s">
        <v>15</v>
      </c>
      <c r="B59" s="159"/>
      <c r="C59" s="159"/>
      <c r="D59" s="159"/>
      <c r="E59" s="138"/>
      <c r="F59" s="16" t="s">
        <v>13</v>
      </c>
      <c r="G59" s="17" t="s">
        <v>14</v>
      </c>
    </row>
    <row r="60" spans="1:26">
      <c r="A60" s="173" t="s">
        <v>34</v>
      </c>
      <c r="B60" s="159"/>
      <c r="C60" s="159"/>
      <c r="D60" s="159"/>
      <c r="E60" s="138"/>
      <c r="F60" s="5">
        <v>0</v>
      </c>
      <c r="G60" s="5">
        <v>0</v>
      </c>
      <c r="K60" t="s">
        <v>127</v>
      </c>
    </row>
    <row r="61" spans="1:26">
      <c r="A61" s="11"/>
      <c r="D61" s="11"/>
      <c r="E61" s="63"/>
      <c r="F61" s="63"/>
      <c r="G61" s="63"/>
    </row>
    <row r="62" spans="1:26" s="3" customFormat="1">
      <c r="A62" s="9" t="s">
        <v>28</v>
      </c>
      <c r="B62" s="28"/>
      <c r="C62" s="29"/>
      <c r="D62" s="9"/>
      <c r="E62" s="64"/>
      <c r="F62" s="64"/>
      <c r="G62" s="64"/>
      <c r="H62" s="28"/>
    </row>
    <row r="63" spans="1:26">
      <c r="A63" s="169" t="s">
        <v>29</v>
      </c>
      <c r="B63" s="162"/>
      <c r="C63" s="170" t="s">
        <v>30</v>
      </c>
      <c r="D63" s="162"/>
      <c r="E63" s="16" t="s">
        <v>31</v>
      </c>
      <c r="F63" s="16" t="s">
        <v>32</v>
      </c>
      <c r="G63" s="16" t="s">
        <v>33</v>
      </c>
    </row>
    <row r="64" spans="1:26">
      <c r="A64" s="169" t="s">
        <v>49</v>
      </c>
      <c r="B64" s="162"/>
      <c r="C64" s="171" t="s">
        <v>34</v>
      </c>
      <c r="D64" s="172"/>
      <c r="E64" s="16">
        <v>11</v>
      </c>
      <c r="F64" s="16" t="s">
        <v>34</v>
      </c>
      <c r="G64" s="16" t="s">
        <v>34</v>
      </c>
    </row>
    <row r="65" spans="1:7">
      <c r="A65" s="11"/>
      <c r="D65" s="11"/>
      <c r="E65" s="63"/>
      <c r="F65" s="63"/>
      <c r="G65" s="63"/>
    </row>
    <row r="66" spans="1:7" ht="18.75" customHeight="1"/>
    <row r="67" spans="1:7">
      <c r="A67" s="9" t="s">
        <v>126</v>
      </c>
    </row>
    <row r="68" spans="1:7" ht="13.5" customHeight="1">
      <c r="A68" s="150" t="s">
        <v>147</v>
      </c>
      <c r="B68" s="151"/>
      <c r="C68" s="151"/>
      <c r="D68" s="151"/>
      <c r="E68" s="151"/>
      <c r="F68" s="151"/>
      <c r="G68" s="151"/>
    </row>
    <row r="69" spans="1:7" ht="42.75" customHeight="1">
      <c r="A69" s="165" t="s">
        <v>158</v>
      </c>
      <c r="B69" s="166"/>
      <c r="C69" s="166"/>
      <c r="D69" s="166"/>
      <c r="E69" s="166"/>
      <c r="F69" s="166"/>
      <c r="G69" s="166"/>
    </row>
    <row r="70" spans="1:7" ht="25.5" customHeight="1">
      <c r="A70" s="69"/>
      <c r="B70" s="70"/>
      <c r="C70" s="70"/>
      <c r="D70" s="70"/>
      <c r="E70" s="70"/>
      <c r="F70" s="70"/>
      <c r="G70" s="70"/>
    </row>
    <row r="71" spans="1:7">
      <c r="A71" t="s">
        <v>35</v>
      </c>
      <c r="E71" s="18" t="s">
        <v>36</v>
      </c>
    </row>
    <row r="72" spans="1:7">
      <c r="A72" t="s">
        <v>37</v>
      </c>
    </row>
    <row r="73" spans="1:7">
      <c r="A73" t="s">
        <v>48</v>
      </c>
    </row>
    <row r="75" spans="1:7">
      <c r="A75" s="54" t="s">
        <v>38</v>
      </c>
      <c r="D75" s="54"/>
    </row>
    <row r="76" spans="1:7">
      <c r="A76" s="54" t="s">
        <v>39</v>
      </c>
      <c r="C76" s="27" t="s">
        <v>2</v>
      </c>
      <c r="D76" s="54"/>
    </row>
    <row r="77" spans="1:7">
      <c r="A77" s="54" t="s">
        <v>40</v>
      </c>
      <c r="C77" s="27" t="s">
        <v>41</v>
      </c>
      <c r="D77" s="54"/>
    </row>
    <row r="78" spans="1:7">
      <c r="A78" s="54" t="s">
        <v>42</v>
      </c>
      <c r="C78" s="27" t="s">
        <v>43</v>
      </c>
      <c r="D78" s="54"/>
    </row>
  </sheetData>
  <mergeCells count="43">
    <mergeCell ref="A27:B27"/>
    <mergeCell ref="A36:B36"/>
    <mergeCell ref="A28:B28"/>
    <mergeCell ref="A30:B30"/>
    <mergeCell ref="A31:B31"/>
    <mergeCell ref="A32:B32"/>
    <mergeCell ref="A33:B33"/>
    <mergeCell ref="A4:B4"/>
    <mergeCell ref="A5:B5"/>
    <mergeCell ref="A18:B18"/>
    <mergeCell ref="A20:B20"/>
    <mergeCell ref="A25:B25"/>
    <mergeCell ref="A69:G69"/>
    <mergeCell ref="A37:B37"/>
    <mergeCell ref="A64:B64"/>
    <mergeCell ref="C63:D63"/>
    <mergeCell ref="C64:D64"/>
    <mergeCell ref="A63:B63"/>
    <mergeCell ref="A59:E59"/>
    <mergeCell ref="A60:E60"/>
    <mergeCell ref="A56:H56"/>
    <mergeCell ref="A53:C53"/>
    <mergeCell ref="A54:C54"/>
    <mergeCell ref="A41:B41"/>
    <mergeCell ref="A48:B48"/>
    <mergeCell ref="A46:B46"/>
    <mergeCell ref="A49:B49"/>
    <mergeCell ref="A3:B3"/>
    <mergeCell ref="A6:H6"/>
    <mergeCell ref="A47:B47"/>
    <mergeCell ref="A38:B38"/>
    <mergeCell ref="A68:G68"/>
    <mergeCell ref="A44:B44"/>
    <mergeCell ref="A50:H50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2018-03-20T03:02:33Z</cp:lastPrinted>
  <dcterms:created xsi:type="dcterms:W3CDTF">2013-02-18T04:38:06Z</dcterms:created>
  <dcterms:modified xsi:type="dcterms:W3CDTF">2018-03-21T23:26:32Z</dcterms:modified>
</cp:coreProperties>
</file>