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10995"/>
  </bookViews>
  <sheets>
    <sheet name="УК" sheetId="1" r:id="rId1"/>
    <sheet name="Лист2" sheetId="8" r:id="rId2"/>
  </sheets>
  <calcPr calcId="144525" concurrentCalc="0"/>
</workbook>
</file>

<file path=xl/calcChain.xml><?xml version="1.0" encoding="utf-8"?>
<calcChain xmlns="http://schemas.openxmlformats.org/spreadsheetml/2006/main">
  <c r="F21" i="8" l="1"/>
  <c r="E21" i="8"/>
  <c r="D3" i="8"/>
  <c r="D47" i="8"/>
  <c r="E8" i="8"/>
  <c r="E29" i="8"/>
  <c r="E35" i="8"/>
  <c r="E45" i="8"/>
  <c r="E46" i="8"/>
  <c r="F8" i="8"/>
  <c r="F29" i="8"/>
  <c r="F35" i="8"/>
  <c r="F45" i="8"/>
  <c r="F46" i="8"/>
  <c r="G8" i="8"/>
  <c r="F27" i="8"/>
  <c r="G27" i="8"/>
  <c r="G56" i="8"/>
  <c r="G26" i="8"/>
  <c r="G25" i="8"/>
  <c r="G31" i="8"/>
  <c r="G33" i="8"/>
  <c r="G34" i="8"/>
  <c r="G32" i="8"/>
  <c r="G29" i="8"/>
  <c r="G35" i="8"/>
  <c r="F44" i="8"/>
  <c r="G44" i="8"/>
  <c r="G42" i="8"/>
  <c r="G45" i="8"/>
  <c r="G46" i="8"/>
  <c r="H47" i="8"/>
  <c r="H8" i="8"/>
  <c r="H25" i="8"/>
  <c r="H29" i="8"/>
  <c r="H37" i="8"/>
  <c r="H39" i="8"/>
  <c r="E44" i="8"/>
  <c r="H44" i="8"/>
  <c r="H50" i="8"/>
  <c r="E43" i="8"/>
  <c r="F43" i="8"/>
  <c r="H43" i="8"/>
  <c r="H49" i="8"/>
  <c r="H48" i="8"/>
  <c r="E27" i="8"/>
  <c r="H27" i="8"/>
  <c r="H34" i="8"/>
  <c r="H42" i="8"/>
  <c r="H31" i="8"/>
  <c r="F26" i="8"/>
  <c r="E26" i="8"/>
  <c r="H26" i="8"/>
  <c r="C8" i="8"/>
  <c r="H33" i="8"/>
  <c r="H32" i="8"/>
  <c r="G21" i="8"/>
  <c r="G18" i="8"/>
  <c r="G20" i="8"/>
  <c r="G19" i="8"/>
  <c r="G15" i="8"/>
  <c r="G17" i="8"/>
  <c r="G16" i="8"/>
  <c r="G12" i="8"/>
  <c r="C27" i="8"/>
  <c r="C26" i="8"/>
  <c r="C23" i="8"/>
  <c r="C22" i="8"/>
  <c r="C17" i="8"/>
  <c r="C16" i="8"/>
  <c r="H15" i="8"/>
  <c r="G23" i="8"/>
  <c r="G22" i="8"/>
  <c r="G10" i="8"/>
  <c r="G9" i="8"/>
  <c r="D23" i="8"/>
  <c r="E23" i="8"/>
  <c r="F23" i="8"/>
  <c r="F22" i="8"/>
  <c r="D22" i="8"/>
  <c r="E22" i="8"/>
  <c r="H21" i="8"/>
  <c r="D20" i="8"/>
  <c r="E20" i="8"/>
  <c r="F20" i="8"/>
  <c r="H20" i="8"/>
  <c r="D19" i="8"/>
  <c r="E19" i="8"/>
  <c r="F19" i="8"/>
  <c r="H19" i="8"/>
  <c r="H18" i="8"/>
  <c r="D17" i="8"/>
  <c r="E17" i="8"/>
  <c r="F17" i="8"/>
  <c r="F16" i="8"/>
  <c r="D16" i="8"/>
  <c r="E16" i="8"/>
  <c r="D14" i="8"/>
  <c r="F14" i="8"/>
  <c r="E14" i="8"/>
  <c r="H14" i="8"/>
  <c r="D13" i="8"/>
  <c r="E13" i="8"/>
  <c r="F13" i="8"/>
  <c r="H12" i="8"/>
  <c r="D10" i="8"/>
  <c r="E10" i="8"/>
  <c r="F10" i="8"/>
  <c r="H10" i="8"/>
  <c r="D9" i="8"/>
  <c r="E9" i="8"/>
  <c r="F9" i="8"/>
  <c r="H9" i="8"/>
  <c r="C20" i="8"/>
  <c r="C19" i="8"/>
  <c r="C14" i="8"/>
  <c r="C13" i="8"/>
  <c r="C10" i="8"/>
  <c r="C9" i="8"/>
  <c r="H22" i="8"/>
  <c r="H23" i="8"/>
  <c r="H16" i="8"/>
  <c r="H17" i="8"/>
  <c r="G14" i="8"/>
  <c r="G13" i="8"/>
  <c r="H13" i="8"/>
</calcChain>
</file>

<file path=xl/comments1.xml><?xml version="1.0" encoding="utf-8"?>
<comments xmlns="http://schemas.openxmlformats.org/spreadsheetml/2006/main">
  <authors>
    <author>Finans</author>
  </authors>
  <commentList>
    <comment ref="C39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с 01.01.16г. Доп сбор на обслуж т/сч 0,50 руб 1 кв.м.(1500 ежемесячно)</t>
        </r>
      </text>
    </comment>
    <comment ref="A42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Алексеницер
Пак
Радченко
Галимова
</t>
        </r>
      </text>
    </comment>
  </commentList>
</comments>
</file>

<file path=xl/sharedStrings.xml><?xml version="1.0" encoding="utf-8"?>
<sst xmlns="http://schemas.openxmlformats.org/spreadsheetml/2006/main" count="168" uniqueCount="149">
  <si>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</si>
  <si>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</si>
  <si>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</si>
  <si>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</si>
  <si>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</si>
  <si>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</si>
  <si>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</si>
  <si>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</si>
  <si>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</si>
  <si>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</si>
  <si>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</si>
  <si>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</si>
  <si>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</si>
  <si>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</si>
  <si>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</si>
  <si>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</si>
  <si>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</si>
  <si>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</si>
  <si>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</si>
  <si>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</si>
  <si>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</si>
  <si>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</si>
  <si>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</si>
  <si>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</si>
  <si>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</si>
  <si>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</si>
  <si>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</si>
  <si>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</si>
  <si>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</si>
  <si>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</si>
  <si>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</si>
  <si>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</si>
  <si>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</si>
  <si>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</si>
  <si>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</si>
  <si>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</si>
  <si>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</si>
  <si>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</si>
  <si>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</si>
  <si>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</si>
  <si>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</si>
  <si>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</si>
  <si>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</si>
  <si>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</si>
  <si>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</si>
  <si>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</si>
  <si>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</si>
  <si>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</si>
  <si>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</si>
  <si>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</si>
  <si>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</si>
  <si>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</si>
  <si>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</si>
  <si>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</si>
  <si>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</si>
  <si>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</si>
  <si>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</si>
  <si>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</si>
  <si>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</si>
  <si>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</si>
  <si>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</si>
  <si>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</si>
  <si>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</si>
  <si>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</si>
  <si>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</si>
  <si>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</si>
  <si>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</si>
  <si>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</si>
  <si>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</si>
  <si>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</si>
  <si>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</si>
  <si>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</si>
  <si>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</si>
  <si>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</si>
  <si>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</si>
  <si>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</si>
  <si>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</si>
  <si>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</si>
  <si>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ООО "Эра"</t>
  </si>
  <si>
    <t>2-265-897</t>
  </si>
  <si>
    <t>01.06.2008г.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</si>
  <si>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</si>
  <si>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</si>
  <si>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</si>
  <si>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</si>
  <si>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</si>
  <si>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</si>
  <si>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</si>
  <si>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</si>
  <si>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</si>
  <si>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</si>
  <si>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</si>
  <si>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</si>
  <si>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</si>
  <si>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</si>
  <si>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</si>
  <si>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</si>
  <si>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</si>
  <si>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ул. Светланская</t>
  </si>
  <si>
    <t>Часть 4</t>
  </si>
  <si>
    <t xml:space="preserve">                                                 №  109</t>
  </si>
  <si>
    <t>Ленинского района-1"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</si>
  <si>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</si>
  <si>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</si>
  <si>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</si>
  <si>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</si>
  <si>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</si>
  <si>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</si>
  <si>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</si>
  <si>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</si>
  <si>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</si>
  <si>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</si>
  <si>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 том числе на текущий ремонт  дома</t>
  </si>
  <si>
    <t>исполнитель</t>
  </si>
  <si>
    <t>57руб.</t>
  </si>
  <si>
    <t>ООО " Восток Мегаполис"</t>
  </si>
  <si>
    <t xml:space="preserve">4.1 Услуги по управлению </t>
  </si>
  <si>
    <t>наименование работ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</si>
  <si>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</si>
  <si>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</si>
  <si>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</si>
  <si>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</si>
  <si>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</si>
  <si>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</si>
  <si>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3 672,30 м2</t>
  </si>
  <si>
    <t>Вертикаль</t>
  </si>
  <si>
    <t>1 комп.</t>
  </si>
  <si>
    <t>4.На основании решения общего собрания (установка бойлера)</t>
  </si>
  <si>
    <t>5.На основании решения общего собрания (обслуживание т/счетчика )доп. сбор</t>
  </si>
  <si>
    <t xml:space="preserve">5.1 Услуги по управлению </t>
  </si>
  <si>
    <t>6. Текущий ремонт коммуникаций, проходящих через нежилые помещения</t>
  </si>
  <si>
    <t>183,70 м2</t>
  </si>
  <si>
    <t>563,60 м2</t>
  </si>
  <si>
    <t>тариф</t>
  </si>
  <si>
    <t xml:space="preserve"> начисления и фактическое поступление средств по статьям затрат за 2019 г.(тыс.р.)</t>
  </si>
  <si>
    <t>1.Отчет об исполнении договора управления за 2019 г.(тыс.р.)</t>
  </si>
  <si>
    <t>переходящие остатки д/ср-в на начало 01.01. 2019г.</t>
  </si>
  <si>
    <t>переходящие остатки д/ср-в на конец 2019г.</t>
  </si>
  <si>
    <t>3. Перечень работ, выполненных по статье " текущий ремонт"  в 2019 году.</t>
  </si>
  <si>
    <t>План по статье "текущий ремонт" на 2020 год</t>
  </si>
  <si>
    <t xml:space="preserve">                       Отчет ООО "Управляющей компании Ленинского района-1"  за 2019 г.</t>
  </si>
  <si>
    <t>Тяптин Андрей Александрович</t>
  </si>
  <si>
    <t>А.А. Тяптин</t>
  </si>
  <si>
    <t>Поверка приборов учета тепловой энергии</t>
  </si>
  <si>
    <t>Полушко</t>
  </si>
  <si>
    <t>Демонтаж аварийной части фасада</t>
  </si>
  <si>
    <t>2-205-087</t>
  </si>
  <si>
    <t xml:space="preserve">Предложение Управляющей компании: необходим ремонт системы канализационного трубопровода с выходом в первые колодцы за счет дополнительного сбора средств на основании протокола общего собрания собственников. </t>
  </si>
  <si>
    <t xml:space="preserve">ИСХ    №  33 / 02            от    17 . 02  .2020г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</si>
</sst>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3" fillId="0" borderId="4" xfId="0" applyFont="1" applyBorder="1" applyAlignment="1"/>
    <xf numFmtId="0" fontId="3" fillId="0" borderId="8" xfId="0" applyFont="1" applyBorder="1" applyAlignment="1"/>
    <xf numFmtId="164" fontId="14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2" fontId="7" fillId="2" borderId="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2" fontId="0" fillId="2" borderId="0" xfId="0" applyNumberFormat="1" applyFill="1" applyBorder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2" fontId="12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17" fontId="6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0" fontId="12" fillId="0" borderId="2" xfId="0" applyFont="1" applyBorder="1" applyAlignment="1"/>
    <xf numFmtId="0" fontId="3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4" fillId="0" borderId="6" xfId="0" applyFont="1" applyBorder="1" applyAlignment="1"/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9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5" sqref="E5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140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24" t="s">
        <v>100</v>
      </c>
      <c r="C3" s="24" t="s">
        <v>98</v>
      </c>
    </row>
    <row r="4" spans="1:4" ht="14.25" customHeight="1" x14ac:dyDescent="0.25">
      <c r="A4" s="22" t="s">
        <v>148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76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77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48" t="s">
        <v>141</v>
      </c>
      <c r="D9" s="149"/>
    </row>
    <row r="10" spans="1:4" s="3" customFormat="1" ht="24" customHeight="1" x14ac:dyDescent="0.25">
      <c r="A10" s="13" t="s">
        <v>2</v>
      </c>
      <c r="B10" s="15" t="s">
        <v>11</v>
      </c>
      <c r="C10" s="150" t="s">
        <v>81</v>
      </c>
      <c r="D10" s="147"/>
    </row>
    <row r="11" spans="1:4" s="3" customFormat="1" ht="15" customHeight="1" x14ac:dyDescent="0.25">
      <c r="A11" s="13" t="s">
        <v>3</v>
      </c>
      <c r="B11" s="14" t="s">
        <v>12</v>
      </c>
      <c r="C11" s="148" t="s">
        <v>13</v>
      </c>
      <c r="D11" s="149"/>
    </row>
    <row r="12" spans="1:4" s="3" customFormat="1" ht="18.75" customHeight="1" x14ac:dyDescent="0.25">
      <c r="A12" s="151">
        <v>5</v>
      </c>
      <c r="B12" s="151" t="s">
        <v>82</v>
      </c>
      <c r="C12" s="58" t="s">
        <v>83</v>
      </c>
      <c r="D12" s="59" t="s">
        <v>84</v>
      </c>
    </row>
    <row r="13" spans="1:4" s="3" customFormat="1" ht="14.25" customHeight="1" x14ac:dyDescent="0.25">
      <c r="A13" s="151"/>
      <c r="B13" s="151"/>
      <c r="C13" s="58" t="s">
        <v>85</v>
      </c>
      <c r="D13" s="59" t="s">
        <v>86</v>
      </c>
    </row>
    <row r="14" spans="1:4" s="3" customFormat="1" x14ac:dyDescent="0.25">
      <c r="A14" s="151"/>
      <c r="B14" s="151"/>
      <c r="C14" s="58" t="s">
        <v>87</v>
      </c>
      <c r="D14" s="59" t="s">
        <v>88</v>
      </c>
    </row>
    <row r="15" spans="1:4" s="3" customFormat="1" ht="16.5" customHeight="1" x14ac:dyDescent="0.25">
      <c r="A15" s="151"/>
      <c r="B15" s="151"/>
      <c r="C15" s="58" t="s">
        <v>89</v>
      </c>
      <c r="D15" s="59" t="s">
        <v>91</v>
      </c>
    </row>
    <row r="16" spans="1:4" s="3" customFormat="1" ht="16.5" customHeight="1" x14ac:dyDescent="0.25">
      <c r="A16" s="151"/>
      <c r="B16" s="151"/>
      <c r="C16" s="58" t="s">
        <v>90</v>
      </c>
      <c r="D16" s="59" t="s">
        <v>84</v>
      </c>
    </row>
    <row r="17" spans="1:4" s="5" customFormat="1" ht="15.75" customHeight="1" x14ac:dyDescent="0.25">
      <c r="A17" s="151"/>
      <c r="B17" s="151"/>
      <c r="C17" s="58" t="s">
        <v>92</v>
      </c>
      <c r="D17" s="59" t="s">
        <v>93</v>
      </c>
    </row>
    <row r="18" spans="1:4" s="5" customFormat="1" ht="15.75" customHeight="1" x14ac:dyDescent="0.25">
      <c r="A18" s="151"/>
      <c r="B18" s="151"/>
      <c r="C18" s="60" t="s">
        <v>94</v>
      </c>
      <c r="D18" s="59" t="s">
        <v>95</v>
      </c>
    </row>
    <row r="19" spans="1:4" ht="21.75" customHeight="1" x14ac:dyDescent="0.25">
      <c r="A19" s="13" t="s">
        <v>4</v>
      </c>
      <c r="B19" s="14" t="s">
        <v>14</v>
      </c>
      <c r="C19" s="152" t="s">
        <v>74</v>
      </c>
      <c r="D19" s="153"/>
    </row>
    <row r="20" spans="1:4" s="5" customFormat="1" ht="20.25" customHeight="1" x14ac:dyDescent="0.25">
      <c r="A20" s="13" t="s">
        <v>5</v>
      </c>
      <c r="B20" s="14" t="s">
        <v>15</v>
      </c>
      <c r="C20" s="154" t="s">
        <v>48</v>
      </c>
      <c r="D20" s="155"/>
    </row>
    <row r="21" spans="1:4" s="5" customFormat="1" ht="15" customHeight="1" x14ac:dyDescent="0.25">
      <c r="A21" s="13" t="s">
        <v>6</v>
      </c>
      <c r="B21" s="14" t="s">
        <v>16</v>
      </c>
      <c r="C21" s="150" t="s">
        <v>17</v>
      </c>
      <c r="D21" s="156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19</v>
      </c>
      <c r="C25" s="7" t="s">
        <v>20</v>
      </c>
      <c r="D25" s="9" t="s">
        <v>21</v>
      </c>
    </row>
    <row r="26" spans="1:4" ht="30.75" customHeight="1" x14ac:dyDescent="0.25">
      <c r="A26" s="157" t="s">
        <v>24</v>
      </c>
      <c r="B26" s="158"/>
      <c r="C26" s="158"/>
      <c r="D26" s="159"/>
    </row>
    <row r="27" spans="1:4" ht="12" customHeight="1" x14ac:dyDescent="0.25">
      <c r="A27" s="52"/>
      <c r="B27" s="53"/>
      <c r="C27" s="53"/>
      <c r="D27" s="54"/>
    </row>
    <row r="28" spans="1:4" ht="13.5" customHeight="1" x14ac:dyDescent="0.25">
      <c r="A28" s="7">
        <v>1</v>
      </c>
      <c r="B28" s="6" t="s">
        <v>96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78</v>
      </c>
      <c r="C30" s="6" t="s">
        <v>97</v>
      </c>
      <c r="D30" s="6" t="s">
        <v>79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115</v>
      </c>
      <c r="C33" s="6" t="s">
        <v>102</v>
      </c>
      <c r="D33" s="6" t="s">
        <v>26</v>
      </c>
    </row>
    <row r="34" spans="1:4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x14ac:dyDescent="0.25">
      <c r="A38" s="7">
        <v>1</v>
      </c>
      <c r="B38" s="6" t="s">
        <v>29</v>
      </c>
      <c r="C38" s="144">
        <v>1918</v>
      </c>
      <c r="D38" s="145"/>
    </row>
    <row r="39" spans="1:4" ht="15" customHeight="1" x14ac:dyDescent="0.25">
      <c r="A39" s="7">
        <v>2</v>
      </c>
      <c r="B39" s="6" t="s">
        <v>31</v>
      </c>
      <c r="C39" s="144">
        <v>4</v>
      </c>
      <c r="D39" s="145"/>
    </row>
    <row r="40" spans="1:4" x14ac:dyDescent="0.25">
      <c r="A40" s="7">
        <v>3</v>
      </c>
      <c r="B40" s="6" t="s">
        <v>32</v>
      </c>
      <c r="C40" s="144">
        <v>8</v>
      </c>
      <c r="D40" s="145"/>
    </row>
    <row r="41" spans="1:4" x14ac:dyDescent="0.25">
      <c r="A41" s="7">
        <v>4</v>
      </c>
      <c r="B41" s="6" t="s">
        <v>30</v>
      </c>
      <c r="C41" s="144" t="s">
        <v>66</v>
      </c>
      <c r="D41" s="145"/>
    </row>
    <row r="42" spans="1:4" ht="15" customHeight="1" x14ac:dyDescent="0.25">
      <c r="A42" s="7">
        <v>5</v>
      </c>
      <c r="B42" s="6" t="s">
        <v>33</v>
      </c>
      <c r="C42" s="144" t="s">
        <v>66</v>
      </c>
      <c r="D42" s="145"/>
    </row>
    <row r="43" spans="1:4" x14ac:dyDescent="0.25">
      <c r="A43" s="7">
        <v>6</v>
      </c>
      <c r="B43" s="6" t="s">
        <v>34</v>
      </c>
      <c r="C43" s="144" t="s">
        <v>124</v>
      </c>
      <c r="D43" s="145"/>
    </row>
    <row r="44" spans="1:4" x14ac:dyDescent="0.25">
      <c r="A44" s="7">
        <v>7</v>
      </c>
      <c r="B44" s="6" t="s">
        <v>35</v>
      </c>
      <c r="C44" s="144" t="s">
        <v>131</v>
      </c>
      <c r="D44" s="145"/>
    </row>
    <row r="45" spans="1:4" x14ac:dyDescent="0.25">
      <c r="A45" s="7">
        <v>8</v>
      </c>
      <c r="B45" s="6" t="s">
        <v>36</v>
      </c>
      <c r="C45" s="144" t="s">
        <v>132</v>
      </c>
      <c r="D45" s="145"/>
    </row>
    <row r="46" spans="1:4" x14ac:dyDescent="0.25">
      <c r="A46" s="7">
        <v>9</v>
      </c>
      <c r="B46" s="6" t="s">
        <v>103</v>
      </c>
      <c r="C46" s="144">
        <v>116</v>
      </c>
      <c r="D46" s="147"/>
    </row>
    <row r="47" spans="1:4" x14ac:dyDescent="0.25">
      <c r="A47" s="7">
        <v>10</v>
      </c>
      <c r="B47" s="6" t="s">
        <v>65</v>
      </c>
      <c r="C47" s="146" t="s">
        <v>80</v>
      </c>
      <c r="D47" s="145"/>
    </row>
    <row r="48" spans="1:4" x14ac:dyDescent="0.25">
      <c r="A48" s="4"/>
    </row>
    <row r="49" spans="1:4" x14ac:dyDescent="0.25">
      <c r="A49" s="4"/>
    </row>
    <row r="51" spans="1:4" x14ac:dyDescent="0.25">
      <c r="A51" s="61"/>
      <c r="B51" s="61"/>
      <c r="C51" s="62"/>
      <c r="D51" s="63"/>
    </row>
    <row r="52" spans="1:4" x14ac:dyDescent="0.25">
      <c r="A52" s="61"/>
      <c r="B52" s="61"/>
      <c r="C52" s="62"/>
      <c r="D52" s="63"/>
    </row>
    <row r="53" spans="1:4" x14ac:dyDescent="0.25">
      <c r="A53" s="61"/>
      <c r="B53" s="61"/>
      <c r="C53" s="62"/>
      <c r="D53" s="63"/>
    </row>
    <row r="54" spans="1:4" x14ac:dyDescent="0.25">
      <c r="A54" s="61"/>
      <c r="B54" s="61"/>
      <c r="C54" s="62"/>
      <c r="D54" s="63"/>
    </row>
    <row r="55" spans="1:4" x14ac:dyDescent="0.25">
      <c r="A55" s="61"/>
      <c r="B55" s="61"/>
      <c r="C55" s="64"/>
      <c r="D55" s="63"/>
    </row>
    <row r="56" spans="1:4" x14ac:dyDescent="0.25">
      <c r="A56" s="61"/>
      <c r="B56" s="61"/>
      <c r="C56" s="65"/>
      <c r="D56" s="63"/>
    </row>
  </sheetData>
  <mergeCells count="19"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5"/>
  <sheetViews>
    <sheetView topLeftCell="A42" workbookViewId="0">
      <selection activeCell="A47" sqref="A47:H81"/>
    </sheetView>
  </sheetViews>
  <sheetFormatPr defaultRowHeight="15" x14ac:dyDescent="0.25"/>
  <cols>
    <col min="1" max="1" width="15.85546875" customWidth="1"/>
    <col min="2" max="2" width="13.42578125" style="31" customWidth="1"/>
    <col min="3" max="3" width="5.140625" style="44" customWidth="1"/>
    <col min="4" max="4" width="9.140625" customWidth="1"/>
    <col min="5" max="5" width="9" customWidth="1"/>
    <col min="6" max="6" width="9.7109375" customWidth="1"/>
    <col min="7" max="7" width="12.85546875" customWidth="1"/>
  </cols>
  <sheetData>
    <row r="1" spans="1:26" x14ac:dyDescent="0.25">
      <c r="A1" s="4" t="s">
        <v>111</v>
      </c>
      <c r="B1"/>
      <c r="C1" s="35"/>
      <c r="D1" s="35"/>
      <c r="G1" s="35"/>
      <c r="H1" s="19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 x14ac:dyDescent="0.25">
      <c r="A2" s="4" t="s">
        <v>135</v>
      </c>
      <c r="B2"/>
      <c r="C2" s="35"/>
      <c r="D2" s="35"/>
      <c r="G2" s="35"/>
      <c r="H2" s="19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s="105" customFormat="1" ht="21.75" customHeight="1" x14ac:dyDescent="0.25">
      <c r="A3" s="170" t="s">
        <v>136</v>
      </c>
      <c r="B3" s="170"/>
      <c r="C3" s="98"/>
      <c r="D3" s="99">
        <f>D5+D4</f>
        <v>-1962</v>
      </c>
      <c r="E3" s="100"/>
      <c r="F3" s="101"/>
      <c r="G3" s="101"/>
      <c r="H3" s="102"/>
      <c r="I3" s="103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s="105" customFormat="1" ht="24" customHeight="1" x14ac:dyDescent="0.25">
      <c r="A4" s="106" t="s">
        <v>109</v>
      </c>
      <c r="B4" s="106"/>
      <c r="C4" s="98"/>
      <c r="D4" s="99">
        <v>30.37</v>
      </c>
      <c r="E4" s="100"/>
      <c r="F4" s="101"/>
      <c r="G4" s="101"/>
      <c r="H4" s="107"/>
      <c r="I4" s="103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1:26" s="105" customFormat="1" ht="22.5" customHeight="1" x14ac:dyDescent="0.25">
      <c r="A5" s="106" t="s">
        <v>110</v>
      </c>
      <c r="B5" s="106"/>
      <c r="C5" s="98"/>
      <c r="D5" s="99">
        <v>-1992.37</v>
      </c>
      <c r="E5" s="100"/>
      <c r="F5" s="101"/>
      <c r="G5" s="101"/>
      <c r="H5" s="102"/>
      <c r="I5" s="103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26" ht="12.75" customHeight="1" x14ac:dyDescent="0.25">
      <c r="A6" s="171" t="s">
        <v>134</v>
      </c>
      <c r="B6" s="172"/>
      <c r="C6" s="172"/>
      <c r="D6" s="172"/>
      <c r="E6" s="172"/>
      <c r="F6" s="172"/>
      <c r="G6" s="172"/>
      <c r="H6" s="173"/>
      <c r="I6" s="96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56.25" customHeight="1" x14ac:dyDescent="0.25">
      <c r="A7" s="162" t="s">
        <v>54</v>
      </c>
      <c r="B7" s="174"/>
      <c r="C7" s="40" t="s">
        <v>133</v>
      </c>
      <c r="D7" s="29" t="s">
        <v>55</v>
      </c>
      <c r="E7" s="29" t="s">
        <v>56</v>
      </c>
      <c r="F7" s="29" t="s">
        <v>57</v>
      </c>
      <c r="G7" s="36" t="s">
        <v>58</v>
      </c>
      <c r="H7" s="29" t="s">
        <v>59</v>
      </c>
      <c r="J7" s="79"/>
    </row>
    <row r="8" spans="1:26" ht="17.25" customHeight="1" x14ac:dyDescent="0.25">
      <c r="A8" s="162" t="s">
        <v>60</v>
      </c>
      <c r="B8" s="163"/>
      <c r="C8" s="41">
        <f>C12+C15+C18+C21</f>
        <v>16.100000000000001</v>
      </c>
      <c r="D8" s="66">
        <v>-285.38</v>
      </c>
      <c r="E8" s="78">
        <f>E12+E15+E18+E21</f>
        <v>700.94</v>
      </c>
      <c r="F8" s="78">
        <f>F12+F15+F18+F21</f>
        <v>609.66000000000008</v>
      </c>
      <c r="G8" s="78">
        <f>F8</f>
        <v>609.66000000000008</v>
      </c>
      <c r="H8" s="71">
        <f>F8-E8+D8</f>
        <v>-376.65999999999997</v>
      </c>
      <c r="J8" s="79"/>
    </row>
    <row r="9" spans="1:26" x14ac:dyDescent="0.25">
      <c r="A9" s="37" t="s">
        <v>61</v>
      </c>
      <c r="B9" s="38"/>
      <c r="C9" s="42">
        <f>C8-C10</f>
        <v>14.490000000000002</v>
      </c>
      <c r="D9" s="47">
        <f>D8-D10</f>
        <v>-256.84199999999998</v>
      </c>
      <c r="E9" s="47">
        <f>E8-E10</f>
        <v>630.846</v>
      </c>
      <c r="F9" s="47">
        <f>F8-F10</f>
        <v>548.69400000000007</v>
      </c>
      <c r="G9" s="47">
        <f>G8-G10</f>
        <v>548.69400000000007</v>
      </c>
      <c r="H9" s="47">
        <f t="shared" ref="H9:H10" si="0">F9-E9+D9</f>
        <v>-338.99399999999991</v>
      </c>
      <c r="J9" s="79"/>
    </row>
    <row r="10" spans="1:26" x14ac:dyDescent="0.25">
      <c r="A10" s="168" t="s">
        <v>62</v>
      </c>
      <c r="B10" s="169"/>
      <c r="C10" s="42">
        <f>C8*10%</f>
        <v>1.6100000000000003</v>
      </c>
      <c r="D10" s="47">
        <f>D8*10%</f>
        <v>-28.538</v>
      </c>
      <c r="E10" s="47">
        <f>E8*10%</f>
        <v>70.094000000000008</v>
      </c>
      <c r="F10" s="47">
        <f>F8*10%</f>
        <v>60.966000000000008</v>
      </c>
      <c r="G10" s="47">
        <f>G8*10%</f>
        <v>60.966000000000008</v>
      </c>
      <c r="H10" s="47">
        <f t="shared" si="0"/>
        <v>-37.665999999999997</v>
      </c>
    </row>
    <row r="11" spans="1:26" ht="12.75" customHeight="1" x14ac:dyDescent="0.25">
      <c r="A11" s="164" t="s">
        <v>63</v>
      </c>
      <c r="B11" s="165"/>
      <c r="C11" s="165"/>
      <c r="D11" s="165"/>
      <c r="E11" s="165"/>
      <c r="F11" s="165"/>
      <c r="G11" s="165"/>
      <c r="H11" s="163"/>
    </row>
    <row r="12" spans="1:26" x14ac:dyDescent="0.25">
      <c r="A12" s="166" t="s">
        <v>45</v>
      </c>
      <c r="B12" s="167"/>
      <c r="C12" s="41">
        <v>5.75</v>
      </c>
      <c r="D12" s="30">
        <v>-106.35</v>
      </c>
      <c r="E12" s="76">
        <v>250.32</v>
      </c>
      <c r="F12" s="76">
        <v>217.79</v>
      </c>
      <c r="G12" s="76">
        <f>F12</f>
        <v>217.79</v>
      </c>
      <c r="H12" s="47">
        <f>F12-E12+D12</f>
        <v>-138.88</v>
      </c>
    </row>
    <row r="13" spans="1:26" x14ac:dyDescent="0.25">
      <c r="A13" s="37" t="s">
        <v>61</v>
      </c>
      <c r="B13" s="38"/>
      <c r="C13" s="42">
        <f>C12-C14</f>
        <v>5.1749999999999998</v>
      </c>
      <c r="D13" s="47">
        <f>D12-D14</f>
        <v>-95.714999999999989</v>
      </c>
      <c r="E13" s="47">
        <f>E12-E14</f>
        <v>225.28799999999998</v>
      </c>
      <c r="F13" s="47">
        <f>F12-F14</f>
        <v>196.011</v>
      </c>
      <c r="G13" s="47">
        <f>G12-G14</f>
        <v>196.011</v>
      </c>
      <c r="H13" s="47">
        <f t="shared" ref="H13:H23" si="1">F13-E13+D13</f>
        <v>-124.99199999999998</v>
      </c>
    </row>
    <row r="14" spans="1:26" x14ac:dyDescent="0.25">
      <c r="A14" s="168" t="s">
        <v>62</v>
      </c>
      <c r="B14" s="169"/>
      <c r="C14" s="42">
        <f>C12*10%</f>
        <v>0.57500000000000007</v>
      </c>
      <c r="D14" s="47">
        <f>D12*10%</f>
        <v>-10.635</v>
      </c>
      <c r="E14" s="47">
        <f>E12*10%</f>
        <v>25.032</v>
      </c>
      <c r="F14" s="47">
        <f>F12*10%</f>
        <v>21.779</v>
      </c>
      <c r="G14" s="47">
        <f>G12*10%</f>
        <v>21.779</v>
      </c>
      <c r="H14" s="47">
        <f t="shared" si="1"/>
        <v>-13.888</v>
      </c>
    </row>
    <row r="15" spans="1:26" ht="23.25" customHeight="1" x14ac:dyDescent="0.25">
      <c r="A15" s="166" t="s">
        <v>39</v>
      </c>
      <c r="B15" s="167"/>
      <c r="C15" s="41">
        <v>3.51</v>
      </c>
      <c r="D15" s="76">
        <v>-64.900000000000006</v>
      </c>
      <c r="E15" s="76">
        <v>152.81</v>
      </c>
      <c r="F15" s="76">
        <v>134.9</v>
      </c>
      <c r="G15" s="76">
        <f>F15</f>
        <v>134.9</v>
      </c>
      <c r="H15" s="47">
        <f>F15-E15+D15</f>
        <v>-82.81</v>
      </c>
    </row>
    <row r="16" spans="1:26" x14ac:dyDescent="0.25">
      <c r="A16" s="37" t="s">
        <v>61</v>
      </c>
      <c r="B16" s="38"/>
      <c r="C16" s="42">
        <f>C15-C17</f>
        <v>3.1589999999999998</v>
      </c>
      <c r="D16" s="47">
        <f>D15-D17</f>
        <v>-58.410000000000004</v>
      </c>
      <c r="E16" s="47">
        <f>E15-E17</f>
        <v>137.529</v>
      </c>
      <c r="F16" s="47">
        <f>F15-F17</f>
        <v>121.41</v>
      </c>
      <c r="G16" s="47">
        <f>G15-G17</f>
        <v>121.41</v>
      </c>
      <c r="H16" s="47">
        <f t="shared" si="1"/>
        <v>-74.528999999999996</v>
      </c>
    </row>
    <row r="17" spans="1:8" ht="15" customHeight="1" x14ac:dyDescent="0.25">
      <c r="A17" s="168" t="s">
        <v>62</v>
      </c>
      <c r="B17" s="169"/>
      <c r="C17" s="42">
        <f>C15*10%</f>
        <v>0.35099999999999998</v>
      </c>
      <c r="D17" s="47">
        <f>D15*10%</f>
        <v>-6.4900000000000011</v>
      </c>
      <c r="E17" s="47">
        <f>E15*10%</f>
        <v>15.281000000000001</v>
      </c>
      <c r="F17" s="47">
        <f>F15*10%</f>
        <v>13.490000000000002</v>
      </c>
      <c r="G17" s="47">
        <f>G15*10%</f>
        <v>13.490000000000002</v>
      </c>
      <c r="H17" s="47">
        <f t="shared" si="1"/>
        <v>-8.2809999999999988</v>
      </c>
    </row>
    <row r="18" spans="1:8" ht="12" customHeight="1" x14ac:dyDescent="0.25">
      <c r="A18" s="166" t="s">
        <v>46</v>
      </c>
      <c r="B18" s="167"/>
      <c r="C18" s="40">
        <v>2.41</v>
      </c>
      <c r="D18" s="76">
        <v>-44.64</v>
      </c>
      <c r="E18" s="76">
        <v>104.93</v>
      </c>
      <c r="F18" s="76">
        <v>91.29</v>
      </c>
      <c r="G18" s="76">
        <f>F18</f>
        <v>91.29</v>
      </c>
      <c r="H18" s="47">
        <f t="shared" si="1"/>
        <v>-58.28</v>
      </c>
    </row>
    <row r="19" spans="1:8" ht="13.5" customHeight="1" x14ac:dyDescent="0.25">
      <c r="A19" s="37" t="s">
        <v>61</v>
      </c>
      <c r="B19" s="38"/>
      <c r="C19" s="42">
        <f>C18-C20</f>
        <v>2.169</v>
      </c>
      <c r="D19" s="47">
        <f>D18-D20</f>
        <v>-40.176000000000002</v>
      </c>
      <c r="E19" s="47">
        <f>E18-E20</f>
        <v>94.437000000000012</v>
      </c>
      <c r="F19" s="47">
        <f>F18-F20</f>
        <v>82.161000000000001</v>
      </c>
      <c r="G19" s="47">
        <f>G18-G20</f>
        <v>82.161000000000001</v>
      </c>
      <c r="H19" s="47">
        <f t="shared" si="1"/>
        <v>-52.452000000000012</v>
      </c>
    </row>
    <row r="20" spans="1:8" ht="12.75" customHeight="1" x14ac:dyDescent="0.25">
      <c r="A20" s="168" t="s">
        <v>62</v>
      </c>
      <c r="B20" s="169"/>
      <c r="C20" s="42">
        <f>C18*10%</f>
        <v>0.24100000000000002</v>
      </c>
      <c r="D20" s="47">
        <f>D18*10%</f>
        <v>-4.4640000000000004</v>
      </c>
      <c r="E20" s="47">
        <f>E18*10%</f>
        <v>10.493000000000002</v>
      </c>
      <c r="F20" s="47">
        <f>F18*10%</f>
        <v>9.1290000000000013</v>
      </c>
      <c r="G20" s="47">
        <f>G18*10%</f>
        <v>9.1290000000000013</v>
      </c>
      <c r="H20" s="47">
        <f t="shared" si="1"/>
        <v>-5.8280000000000012</v>
      </c>
    </row>
    <row r="21" spans="1:8" ht="14.25" customHeight="1" x14ac:dyDescent="0.25">
      <c r="A21" s="11" t="s">
        <v>75</v>
      </c>
      <c r="B21" s="39"/>
      <c r="C21" s="43">
        <v>4.43</v>
      </c>
      <c r="D21" s="47">
        <v>-69.510000000000005</v>
      </c>
      <c r="E21" s="47">
        <f>186.96+1.6+0.4+3.92</f>
        <v>192.88</v>
      </c>
      <c r="F21" s="47">
        <f>160.97+1.07+0.27+3.37</f>
        <v>165.68</v>
      </c>
      <c r="G21" s="47">
        <f>F21</f>
        <v>165.68</v>
      </c>
      <c r="H21" s="47">
        <f t="shared" si="1"/>
        <v>-96.71</v>
      </c>
    </row>
    <row r="22" spans="1:8" ht="14.25" customHeight="1" x14ac:dyDescent="0.25">
      <c r="A22" s="37" t="s">
        <v>61</v>
      </c>
      <c r="B22" s="38"/>
      <c r="C22" s="42">
        <f>C21-C23</f>
        <v>3.9869999999999997</v>
      </c>
      <c r="D22" s="47">
        <f>D21-D23</f>
        <v>-62.559000000000005</v>
      </c>
      <c r="E22" s="47">
        <f>E21-E23</f>
        <v>173.59199999999998</v>
      </c>
      <c r="F22" s="47">
        <f>F21-F23</f>
        <v>149.11199999999999</v>
      </c>
      <c r="G22" s="47">
        <f>G21-G23</f>
        <v>149.11199999999999</v>
      </c>
      <c r="H22" s="47">
        <f t="shared" si="1"/>
        <v>-87.038999999999987</v>
      </c>
    </row>
    <row r="23" spans="1:8" x14ac:dyDescent="0.25">
      <c r="A23" s="168" t="s">
        <v>62</v>
      </c>
      <c r="B23" s="169"/>
      <c r="C23" s="42">
        <f>C21*10%</f>
        <v>0.443</v>
      </c>
      <c r="D23" s="47">
        <f>D21*10%</f>
        <v>-6.9510000000000005</v>
      </c>
      <c r="E23" s="47">
        <f>E21*10%</f>
        <v>19.288</v>
      </c>
      <c r="F23" s="47">
        <f>F21*10%</f>
        <v>16.568000000000001</v>
      </c>
      <c r="G23" s="47">
        <f>G21*10%</f>
        <v>16.568000000000001</v>
      </c>
      <c r="H23" s="47">
        <f t="shared" si="1"/>
        <v>-9.6709999999999994</v>
      </c>
    </row>
    <row r="24" spans="1:8" s="105" customFormat="1" ht="9" customHeight="1" x14ac:dyDescent="0.25">
      <c r="A24" s="108"/>
      <c r="B24" s="109"/>
      <c r="C24" s="110"/>
      <c r="D24" s="111"/>
      <c r="E24" s="112"/>
      <c r="F24" s="112"/>
      <c r="G24" s="113"/>
      <c r="H24" s="112"/>
    </row>
    <row r="25" spans="1:8" ht="11.25" customHeight="1" x14ac:dyDescent="0.25">
      <c r="A25" s="162" t="s">
        <v>40</v>
      </c>
      <c r="B25" s="163"/>
      <c r="C25" s="43">
        <v>5.38</v>
      </c>
      <c r="D25" s="67">
        <v>-1670.75</v>
      </c>
      <c r="E25" s="71">
        <v>234.23</v>
      </c>
      <c r="F25" s="71">
        <v>203.79</v>
      </c>
      <c r="G25" s="77">
        <f>G26+G27</f>
        <v>50.478999999999999</v>
      </c>
      <c r="H25" s="71">
        <f>F25-E25-G25+D25+F25</f>
        <v>-1547.8790000000001</v>
      </c>
    </row>
    <row r="26" spans="1:8" s="4" customFormat="1" ht="15.75" customHeight="1" x14ac:dyDescent="0.25">
      <c r="A26" s="94" t="s">
        <v>64</v>
      </c>
      <c r="B26" s="95"/>
      <c r="C26" s="43">
        <f>C25-C27</f>
        <v>4.8419999999999996</v>
      </c>
      <c r="D26" s="67">
        <v>-1673.67</v>
      </c>
      <c r="E26" s="71">
        <f>E25-E27</f>
        <v>210.80699999999999</v>
      </c>
      <c r="F26" s="71">
        <f>F25-F27</f>
        <v>183.411</v>
      </c>
      <c r="G26" s="71">
        <f>G56</f>
        <v>30.1</v>
      </c>
      <c r="H26" s="47">
        <f>F26-E26-G26+D26+F26</f>
        <v>-1547.7550000000001</v>
      </c>
    </row>
    <row r="27" spans="1:8" ht="14.25" customHeight="1" x14ac:dyDescent="0.25">
      <c r="A27" s="168" t="s">
        <v>62</v>
      </c>
      <c r="B27" s="169"/>
      <c r="C27" s="42">
        <f>C25*10%</f>
        <v>0.53800000000000003</v>
      </c>
      <c r="D27" s="7">
        <v>-5.9</v>
      </c>
      <c r="E27" s="47">
        <f>E25*10%</f>
        <v>23.423000000000002</v>
      </c>
      <c r="F27" s="47">
        <f>F25*10%</f>
        <v>20.379000000000001</v>
      </c>
      <c r="G27" s="47">
        <f>F27</f>
        <v>20.379000000000001</v>
      </c>
      <c r="H27" s="47">
        <f>F27-E27-G27+D27+F27</f>
        <v>-8.9439999999999991</v>
      </c>
    </row>
    <row r="28" spans="1:8" ht="14.25" customHeight="1" x14ac:dyDescent="0.25">
      <c r="A28" s="130"/>
      <c r="B28" s="131"/>
      <c r="C28" s="42"/>
      <c r="D28" s="7"/>
      <c r="E28" s="47"/>
      <c r="F28" s="47"/>
      <c r="G28" s="47"/>
      <c r="H28" s="47"/>
    </row>
    <row r="29" spans="1:8" s="4" customFormat="1" ht="12.75" customHeight="1" x14ac:dyDescent="0.25">
      <c r="A29" s="187" t="s">
        <v>118</v>
      </c>
      <c r="B29" s="188"/>
      <c r="C29" s="101"/>
      <c r="D29" s="100">
        <v>-6.31</v>
      </c>
      <c r="E29" s="101">
        <f>E31+E32+E33+E34</f>
        <v>29.61</v>
      </c>
      <c r="F29" s="101">
        <f t="shared" ref="F29:G29" si="2">F31+F32+F33+F34</f>
        <v>25.779999999999998</v>
      </c>
      <c r="G29" s="101">
        <f t="shared" si="2"/>
        <v>25.779999999999998</v>
      </c>
      <c r="H29" s="71">
        <f>F29-E29-G29+D29+F29</f>
        <v>-10.140000000000004</v>
      </c>
    </row>
    <row r="30" spans="1:8" ht="12.75" customHeight="1" x14ac:dyDescent="0.25">
      <c r="A30" s="117" t="s">
        <v>119</v>
      </c>
      <c r="B30" s="109"/>
      <c r="C30" s="110"/>
      <c r="D30" s="112"/>
      <c r="E30" s="110"/>
      <c r="F30" s="110"/>
      <c r="G30" s="113"/>
      <c r="H30" s="100"/>
    </row>
    <row r="31" spans="1:8" ht="12.75" customHeight="1" x14ac:dyDescent="0.25">
      <c r="A31" s="160" t="s">
        <v>120</v>
      </c>
      <c r="B31" s="161"/>
      <c r="C31" s="110"/>
      <c r="D31" s="112">
        <v>-1.35</v>
      </c>
      <c r="E31" s="110">
        <v>7.78</v>
      </c>
      <c r="F31" s="110">
        <v>6.75</v>
      </c>
      <c r="G31" s="113">
        <f>F31</f>
        <v>6.75</v>
      </c>
      <c r="H31" s="47">
        <f>F31-E31-G31+D31+F31</f>
        <v>-2.3800000000000008</v>
      </c>
    </row>
    <row r="32" spans="1:8" ht="12.75" customHeight="1" x14ac:dyDescent="0.25">
      <c r="A32" s="160" t="s">
        <v>121</v>
      </c>
      <c r="B32" s="161"/>
      <c r="C32" s="110"/>
      <c r="D32" s="112">
        <v>0</v>
      </c>
      <c r="E32" s="110">
        <v>0</v>
      </c>
      <c r="F32" s="110">
        <v>0</v>
      </c>
      <c r="G32" s="113">
        <f t="shared" ref="G32:G34" si="3">F32</f>
        <v>0</v>
      </c>
      <c r="H32" s="47">
        <f t="shared" ref="H32:H33" si="4">F32-E32-G32+D32+F32</f>
        <v>0</v>
      </c>
    </row>
    <row r="33" spans="1:26" ht="12.75" customHeight="1" x14ac:dyDescent="0.25">
      <c r="A33" s="160" t="s">
        <v>122</v>
      </c>
      <c r="B33" s="161"/>
      <c r="C33" s="110"/>
      <c r="D33" s="112">
        <v>-4.33</v>
      </c>
      <c r="E33" s="110">
        <v>17.88</v>
      </c>
      <c r="F33" s="110">
        <v>15.62</v>
      </c>
      <c r="G33" s="113">
        <f t="shared" si="3"/>
        <v>15.62</v>
      </c>
      <c r="H33" s="47">
        <f t="shared" si="4"/>
        <v>-6.5900000000000016</v>
      </c>
    </row>
    <row r="34" spans="1:26" ht="12.75" customHeight="1" x14ac:dyDescent="0.25">
      <c r="A34" s="160" t="s">
        <v>123</v>
      </c>
      <c r="B34" s="161"/>
      <c r="C34" s="110"/>
      <c r="D34" s="112">
        <v>-0.63</v>
      </c>
      <c r="E34" s="110">
        <v>3.95</v>
      </c>
      <c r="F34" s="110">
        <v>3.41</v>
      </c>
      <c r="G34" s="113">
        <f t="shared" si="3"/>
        <v>3.41</v>
      </c>
      <c r="H34" s="47">
        <f>F34-E34-G34+D34+F34</f>
        <v>-1.17</v>
      </c>
    </row>
    <row r="35" spans="1:26" s="116" customFormat="1" ht="12.75" customHeight="1" x14ac:dyDescent="0.25">
      <c r="A35" s="181" t="s">
        <v>104</v>
      </c>
      <c r="B35" s="182"/>
      <c r="C35" s="101"/>
      <c r="D35" s="114"/>
      <c r="E35" s="100">
        <f>E8+E25+E29</f>
        <v>964.78000000000009</v>
      </c>
      <c r="F35" s="100">
        <f t="shared" ref="F35" si="5">F8+F25+F29</f>
        <v>839.23</v>
      </c>
      <c r="G35" s="100">
        <f>G8+G25+G29</f>
        <v>685.9190000000001</v>
      </c>
      <c r="H35" s="100"/>
    </row>
    <row r="36" spans="1:26" s="116" customFormat="1" ht="12.75" customHeight="1" x14ac:dyDescent="0.25">
      <c r="A36" s="181" t="s">
        <v>105</v>
      </c>
      <c r="B36" s="182"/>
      <c r="C36" s="101"/>
      <c r="D36" s="114"/>
      <c r="E36" s="100"/>
      <c r="F36" s="100"/>
      <c r="G36" s="115"/>
      <c r="H36" s="100"/>
    </row>
    <row r="37" spans="1:26" s="4" customFormat="1" ht="23.25" customHeight="1" x14ac:dyDescent="0.25">
      <c r="A37" s="177" t="s">
        <v>127</v>
      </c>
      <c r="B37" s="189"/>
      <c r="C37" s="43" t="s">
        <v>114</v>
      </c>
      <c r="D37" s="67">
        <v>-22.88</v>
      </c>
      <c r="E37" s="71">
        <v>0</v>
      </c>
      <c r="F37" s="71">
        <v>0.09</v>
      </c>
      <c r="G37" s="72">
        <v>0.09</v>
      </c>
      <c r="H37" s="71">
        <f>F37+D37</f>
        <v>-22.79</v>
      </c>
    </row>
    <row r="38" spans="1:26" ht="12" customHeight="1" x14ac:dyDescent="0.25">
      <c r="A38" s="179" t="s">
        <v>116</v>
      </c>
      <c r="B38" s="180"/>
      <c r="C38" s="42"/>
      <c r="D38" s="7">
        <v>0</v>
      </c>
      <c r="E38" s="47">
        <v>0</v>
      </c>
      <c r="F38" s="47">
        <v>0</v>
      </c>
      <c r="G38" s="70">
        <v>0</v>
      </c>
      <c r="H38" s="47">
        <v>0</v>
      </c>
    </row>
    <row r="39" spans="1:26" s="4" customFormat="1" ht="33" customHeight="1" x14ac:dyDescent="0.25">
      <c r="A39" s="177" t="s">
        <v>128</v>
      </c>
      <c r="B39" s="189"/>
      <c r="C39" s="43">
        <v>0.5</v>
      </c>
      <c r="D39" s="67">
        <v>-4.78</v>
      </c>
      <c r="E39" s="71">
        <v>22.03</v>
      </c>
      <c r="F39" s="71">
        <v>19.2</v>
      </c>
      <c r="G39" s="72">
        <v>19.2</v>
      </c>
      <c r="H39" s="71">
        <f>F39-E39-G39+D39+F39</f>
        <v>-7.610000000000003</v>
      </c>
    </row>
    <row r="40" spans="1:26" ht="12" customHeight="1" x14ac:dyDescent="0.25">
      <c r="A40" s="179" t="s">
        <v>129</v>
      </c>
      <c r="B40" s="180"/>
      <c r="C40" s="42"/>
      <c r="D40" s="7">
        <v>0</v>
      </c>
      <c r="E40" s="47">
        <v>0</v>
      </c>
      <c r="F40" s="47">
        <v>0</v>
      </c>
      <c r="G40" s="70">
        <v>0</v>
      </c>
      <c r="H40" s="47">
        <v>0</v>
      </c>
    </row>
    <row r="41" spans="1:26" ht="12" customHeight="1" x14ac:dyDescent="0.25">
      <c r="A41" s="128"/>
      <c r="B41" s="129"/>
      <c r="C41" s="55"/>
      <c r="D41" s="57"/>
      <c r="E41" s="56"/>
      <c r="F41" s="56"/>
      <c r="G41" s="138"/>
      <c r="H41" s="47"/>
    </row>
    <row r="42" spans="1:26" ht="23.25" customHeight="1" x14ac:dyDescent="0.25">
      <c r="A42" s="177" t="s">
        <v>130</v>
      </c>
      <c r="B42" s="178"/>
      <c r="C42" s="68"/>
      <c r="D42" s="69">
        <v>28.1</v>
      </c>
      <c r="E42" s="73">
        <v>11.86</v>
      </c>
      <c r="F42" s="73">
        <v>11.29</v>
      </c>
      <c r="G42" s="74">
        <f>G43+G44</f>
        <v>1.9193</v>
      </c>
      <c r="H42" s="71">
        <f>F42-E42-G42+D42+F42</f>
        <v>36.900700000000001</v>
      </c>
      <c r="K42" s="79"/>
    </row>
    <row r="43" spans="1:26" ht="15" customHeight="1" x14ac:dyDescent="0.25">
      <c r="A43" s="177" t="s">
        <v>112</v>
      </c>
      <c r="B43" s="178"/>
      <c r="C43" s="68"/>
      <c r="D43" s="69">
        <v>30.37</v>
      </c>
      <c r="E43" s="73">
        <f>E42-E44</f>
        <v>9.8437999999999999</v>
      </c>
      <c r="F43" s="73">
        <f>F42-F44</f>
        <v>9.3706999999999994</v>
      </c>
      <c r="G43" s="73">
        <v>0</v>
      </c>
      <c r="H43" s="71">
        <f>F43-E43-G43+D43+F43</f>
        <v>39.267600000000002</v>
      </c>
    </row>
    <row r="44" spans="1:26" ht="12.75" customHeight="1" x14ac:dyDescent="0.25">
      <c r="A44" s="85" t="s">
        <v>47</v>
      </c>
      <c r="B44" s="86"/>
      <c r="C44" s="55"/>
      <c r="D44" s="57">
        <v>-2.27</v>
      </c>
      <c r="E44" s="56">
        <f>E42*17%</f>
        <v>2.0162</v>
      </c>
      <c r="F44" s="56">
        <f>F42*17%</f>
        <v>1.9193</v>
      </c>
      <c r="G44" s="75">
        <f>F44</f>
        <v>1.9193</v>
      </c>
      <c r="H44" s="71">
        <f>F44-E44-G44+D44+F44</f>
        <v>-2.3669000000000002</v>
      </c>
    </row>
    <row r="45" spans="1:26" s="105" customFormat="1" ht="14.25" customHeight="1" x14ac:dyDescent="0.25">
      <c r="A45" s="183" t="s">
        <v>106</v>
      </c>
      <c r="B45" s="184"/>
      <c r="C45" s="110"/>
      <c r="D45" s="118"/>
      <c r="E45" s="119">
        <f>E37+E39+E42</f>
        <v>33.89</v>
      </c>
      <c r="F45" s="119">
        <f>F37+F39+F42</f>
        <v>30.58</v>
      </c>
      <c r="G45" s="127">
        <f>G37+G39+G42</f>
        <v>21.209299999999999</v>
      </c>
      <c r="H45" s="118"/>
    </row>
    <row r="46" spans="1:26" s="105" customFormat="1" x14ac:dyDescent="0.25">
      <c r="A46" s="120" t="s">
        <v>107</v>
      </c>
      <c r="B46" s="121"/>
      <c r="C46" s="101"/>
      <c r="D46" s="114"/>
      <c r="E46" s="101">
        <f>E35+E45</f>
        <v>998.67000000000007</v>
      </c>
      <c r="F46" s="101">
        <f>F35+F45</f>
        <v>869.81000000000006</v>
      </c>
      <c r="G46" s="101">
        <f>G35+G45</f>
        <v>707.12830000000008</v>
      </c>
      <c r="H46" s="100"/>
    </row>
    <row r="47" spans="1:26" s="105" customFormat="1" ht="23.25" x14ac:dyDescent="0.25">
      <c r="A47" s="122" t="s">
        <v>108</v>
      </c>
      <c r="B47" s="123"/>
      <c r="C47" s="101"/>
      <c r="D47" s="100">
        <f>D3</f>
        <v>-1962</v>
      </c>
      <c r="E47" s="101"/>
      <c r="F47" s="101"/>
      <c r="G47" s="101"/>
      <c r="H47" s="100">
        <f>F46-E46+D47+F46-G46</f>
        <v>-1928.1783000000003</v>
      </c>
    </row>
    <row r="48" spans="1:26" s="105" customFormat="1" ht="25.5" customHeight="1" x14ac:dyDescent="0.25">
      <c r="A48" s="170" t="s">
        <v>137</v>
      </c>
      <c r="B48" s="170"/>
      <c r="C48" s="98"/>
      <c r="D48" s="98"/>
      <c r="E48" s="100"/>
      <c r="F48" s="101"/>
      <c r="G48" s="101"/>
      <c r="H48" s="102">
        <f>H49+H50</f>
        <v>-1928.1783000000003</v>
      </c>
      <c r="I48" s="104"/>
      <c r="J48" s="12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</row>
    <row r="49" spans="1:26" s="105" customFormat="1" ht="30.75" customHeight="1" x14ac:dyDescent="0.25">
      <c r="A49" s="106" t="s">
        <v>109</v>
      </c>
      <c r="B49" s="106"/>
      <c r="C49" s="98"/>
      <c r="D49" s="98"/>
      <c r="E49" s="100"/>
      <c r="F49" s="101"/>
      <c r="G49" s="101"/>
      <c r="H49" s="102">
        <f>H43</f>
        <v>39.267600000000002</v>
      </c>
      <c r="I49" s="104"/>
      <c r="J49" s="12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</row>
    <row r="50" spans="1:26" s="105" customFormat="1" ht="30.75" customHeight="1" x14ac:dyDescent="0.25">
      <c r="A50" s="125" t="s">
        <v>110</v>
      </c>
      <c r="B50" s="126"/>
      <c r="C50" s="98"/>
      <c r="D50" s="98"/>
      <c r="E50" s="100"/>
      <c r="F50" s="101"/>
      <c r="G50" s="101"/>
      <c r="H50" s="102">
        <f>H8+H25+H29+H37+H39+H44</f>
        <v>-1967.4459000000002</v>
      </c>
      <c r="I50" s="104"/>
      <c r="J50" s="12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</row>
    <row r="51" spans="1:26" s="105" customFormat="1" ht="23.25" customHeight="1" x14ac:dyDescent="0.25">
      <c r="A51" s="132"/>
      <c r="B51" s="132"/>
      <c r="C51" s="133"/>
      <c r="D51" s="133"/>
      <c r="E51" s="134"/>
      <c r="F51" s="135"/>
      <c r="G51" s="135"/>
      <c r="H51" s="136"/>
      <c r="I51" s="104"/>
      <c r="J51" s="12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</row>
    <row r="52" spans="1:26" x14ac:dyDescent="0.25">
      <c r="A52" s="21" t="s">
        <v>138</v>
      </c>
      <c r="D52" s="23"/>
      <c r="E52" s="23"/>
      <c r="F52" s="23"/>
      <c r="G52" s="23"/>
    </row>
    <row r="53" spans="1:26" ht="15.75" customHeight="1" x14ac:dyDescent="0.25">
      <c r="A53" s="139" t="s">
        <v>117</v>
      </c>
      <c r="B53" s="141"/>
      <c r="C53" s="142"/>
      <c r="D53" s="143" t="s">
        <v>113</v>
      </c>
      <c r="E53" s="49" t="s">
        <v>49</v>
      </c>
      <c r="F53" s="49" t="s">
        <v>50</v>
      </c>
      <c r="G53" s="49" t="s">
        <v>51</v>
      </c>
    </row>
    <row r="54" spans="1:26" ht="29.25" customHeight="1" x14ac:dyDescent="0.25">
      <c r="A54" s="190" t="s">
        <v>143</v>
      </c>
      <c r="B54" s="191"/>
      <c r="C54" s="192"/>
      <c r="D54" s="97" t="s">
        <v>144</v>
      </c>
      <c r="E54" s="137">
        <v>43525</v>
      </c>
      <c r="F54" s="32" t="s">
        <v>126</v>
      </c>
      <c r="G54" s="80">
        <v>18.100000000000001</v>
      </c>
      <c r="I54" s="87"/>
      <c r="J54" s="51"/>
      <c r="K54" s="51"/>
      <c r="L54" s="51"/>
      <c r="M54" s="51"/>
    </row>
    <row r="55" spans="1:26" ht="28.5" customHeight="1" x14ac:dyDescent="0.25">
      <c r="A55" s="190" t="s">
        <v>145</v>
      </c>
      <c r="B55" s="191"/>
      <c r="C55" s="192"/>
      <c r="D55" s="140" t="s">
        <v>125</v>
      </c>
      <c r="E55" s="137">
        <v>43709</v>
      </c>
      <c r="F55" s="32" t="s">
        <v>126</v>
      </c>
      <c r="G55" s="80">
        <v>12</v>
      </c>
      <c r="I55" s="51"/>
      <c r="J55" s="51"/>
      <c r="K55" s="51"/>
      <c r="L55" s="51"/>
      <c r="M55" s="51"/>
    </row>
    <row r="56" spans="1:26" s="4" customFormat="1" ht="13.5" customHeight="1" x14ac:dyDescent="0.25">
      <c r="A56" s="185" t="s">
        <v>7</v>
      </c>
      <c r="B56" s="186"/>
      <c r="C56" s="186"/>
      <c r="D56" s="174"/>
      <c r="E56" s="48"/>
      <c r="F56" s="49"/>
      <c r="G56" s="50">
        <f>SUM(G54:G55)</f>
        <v>30.1</v>
      </c>
    </row>
    <row r="57" spans="1:26" s="4" customFormat="1" ht="13.5" customHeight="1" x14ac:dyDescent="0.25">
      <c r="A57" s="88"/>
      <c r="B57" s="89"/>
      <c r="C57" s="89"/>
      <c r="D57" s="89"/>
      <c r="E57" s="90"/>
      <c r="F57" s="91"/>
      <c r="G57" s="92"/>
    </row>
    <row r="58" spans="1:26" x14ac:dyDescent="0.25">
      <c r="A58" s="21" t="s">
        <v>41</v>
      </c>
      <c r="D58" s="23"/>
      <c r="E58" s="23"/>
      <c r="F58" s="23"/>
      <c r="G58" s="23"/>
    </row>
    <row r="59" spans="1:26" x14ac:dyDescent="0.25">
      <c r="A59" s="21" t="s">
        <v>42</v>
      </c>
      <c r="D59" s="23"/>
      <c r="E59" s="23"/>
      <c r="F59" s="23"/>
      <c r="G59" s="23"/>
    </row>
    <row r="60" spans="1:26" ht="23.25" customHeight="1" x14ac:dyDescent="0.25">
      <c r="A60" s="176" t="s">
        <v>53</v>
      </c>
      <c r="B60" s="169"/>
      <c r="C60" s="169"/>
      <c r="D60" s="169"/>
      <c r="E60" s="147"/>
      <c r="F60" s="34" t="s">
        <v>50</v>
      </c>
      <c r="G60" s="33" t="s">
        <v>52</v>
      </c>
    </row>
    <row r="61" spans="1:26" x14ac:dyDescent="0.25">
      <c r="A61" s="176" t="s">
        <v>66</v>
      </c>
      <c r="B61" s="169"/>
      <c r="C61" s="169"/>
      <c r="D61" s="169"/>
      <c r="E61" s="147"/>
      <c r="F61" s="32">
        <v>0</v>
      </c>
      <c r="G61" s="32">
        <v>0</v>
      </c>
    </row>
    <row r="62" spans="1:26" x14ac:dyDescent="0.25">
      <c r="A62" s="23"/>
      <c r="D62" s="23"/>
      <c r="E62" s="23"/>
      <c r="F62" s="23"/>
      <c r="G62" s="23"/>
    </row>
    <row r="64" spans="1:26" x14ac:dyDescent="0.25">
      <c r="A64" s="21" t="s">
        <v>99</v>
      </c>
      <c r="E64" s="35"/>
      <c r="F64" s="81"/>
      <c r="G64" s="35"/>
    </row>
    <row r="65" spans="1:8" x14ac:dyDescent="0.25">
      <c r="A65" s="21" t="s">
        <v>139</v>
      </c>
      <c r="B65" s="82"/>
      <c r="C65" s="83"/>
      <c r="D65" s="21"/>
      <c r="E65" s="35"/>
      <c r="F65" s="81"/>
      <c r="G65" s="35"/>
    </row>
    <row r="66" spans="1:8" ht="41.25" customHeight="1" x14ac:dyDescent="0.25">
      <c r="A66" s="175" t="s">
        <v>147</v>
      </c>
      <c r="B66" s="175"/>
      <c r="C66" s="175"/>
      <c r="D66" s="175"/>
      <c r="E66" s="175"/>
      <c r="F66" s="175"/>
      <c r="G66" s="175"/>
      <c r="H66" s="84"/>
    </row>
    <row r="68" spans="1:8" x14ac:dyDescent="0.25">
      <c r="A68" s="4" t="s">
        <v>67</v>
      </c>
      <c r="B68" s="45"/>
      <c r="C68" s="46"/>
      <c r="D68" s="4"/>
      <c r="E68" s="4" t="s">
        <v>142</v>
      </c>
      <c r="F68" s="4"/>
    </row>
    <row r="69" spans="1:8" x14ac:dyDescent="0.25">
      <c r="A69" s="4" t="s">
        <v>68</v>
      </c>
      <c r="B69" s="45"/>
      <c r="C69" s="46"/>
      <c r="D69" s="4"/>
      <c r="E69" s="4"/>
      <c r="F69" s="4"/>
    </row>
    <row r="70" spans="1:8" x14ac:dyDescent="0.25">
      <c r="A70" s="4" t="s">
        <v>101</v>
      </c>
      <c r="B70" s="45"/>
      <c r="C70" s="46"/>
      <c r="D70" s="4"/>
      <c r="E70" s="4"/>
      <c r="F70" s="4"/>
    </row>
    <row r="72" spans="1:8" x14ac:dyDescent="0.25">
      <c r="A72" s="23" t="s">
        <v>69</v>
      </c>
      <c r="B72" s="93"/>
    </row>
    <row r="73" spans="1:8" x14ac:dyDescent="0.25">
      <c r="A73" s="23" t="s">
        <v>70</v>
      </c>
      <c r="B73" s="93"/>
      <c r="C73" s="44" t="s">
        <v>23</v>
      </c>
    </row>
    <row r="74" spans="1:8" x14ac:dyDescent="0.25">
      <c r="A74" s="23" t="s">
        <v>71</v>
      </c>
      <c r="B74" s="93"/>
      <c r="C74" s="44" t="s">
        <v>72</v>
      </c>
    </row>
    <row r="75" spans="1:8" x14ac:dyDescent="0.25">
      <c r="A75" s="23" t="s">
        <v>73</v>
      </c>
      <c r="B75" s="93"/>
      <c r="C75" s="44" t="s">
        <v>146</v>
      </c>
    </row>
  </sheetData>
  <mergeCells count="36">
    <mergeCell ref="A35:B35"/>
    <mergeCell ref="A36:B36"/>
    <mergeCell ref="A45:B45"/>
    <mergeCell ref="A48:B48"/>
    <mergeCell ref="A56:D56"/>
    <mergeCell ref="A39:B39"/>
    <mergeCell ref="A40:B40"/>
    <mergeCell ref="A37:B37"/>
    <mergeCell ref="A54:C54"/>
    <mergeCell ref="A55:C55"/>
    <mergeCell ref="A66:G66"/>
    <mergeCell ref="A60:E60"/>
    <mergeCell ref="A61:E61"/>
    <mergeCell ref="A43:B43"/>
    <mergeCell ref="A38:B38"/>
    <mergeCell ref="A42:B42"/>
    <mergeCell ref="A3:B3"/>
    <mergeCell ref="A6:H6"/>
    <mergeCell ref="A7:B7"/>
    <mergeCell ref="A8:B8"/>
    <mergeCell ref="A10:B10"/>
    <mergeCell ref="A34:B34"/>
    <mergeCell ref="A25:B25"/>
    <mergeCell ref="A11:H11"/>
    <mergeCell ref="A12:B12"/>
    <mergeCell ref="A23:B23"/>
    <mergeCell ref="A14:B14"/>
    <mergeCell ref="A15:B15"/>
    <mergeCell ref="A17:B17"/>
    <mergeCell ref="A18:B18"/>
    <mergeCell ref="A20:B20"/>
    <mergeCell ref="A27:B27"/>
    <mergeCell ref="A29:B29"/>
    <mergeCell ref="A31:B31"/>
    <mergeCell ref="A32:B32"/>
    <mergeCell ref="A33:B3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2020-02-10T22:47:58Z</cp:lastPrinted>
  <dcterms:created xsi:type="dcterms:W3CDTF">2013-02-18T04:38:06Z</dcterms:created>
  <dcterms:modified xsi:type="dcterms:W3CDTF">2020-02-18T04:48:33Z</dcterms:modified>
</cp:coreProperties>
</file>