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0" yWindow="0" windowWidth="19200" windowHeight="10995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45" i="8" l="1"/>
  <c r="E46" i="8"/>
  <c r="D3" i="8"/>
  <c r="G27" i="8"/>
  <c r="H49" i="8"/>
  <c r="H50" i="8"/>
  <c r="H43" i="8"/>
  <c r="D47" i="8"/>
  <c r="H47" i="8"/>
  <c r="H48" i="8"/>
  <c r="H37" i="8"/>
  <c r="H40" i="8"/>
  <c r="H39" i="8"/>
  <c r="G35" i="8"/>
  <c r="F35" i="8"/>
  <c r="E35" i="8"/>
  <c r="H34" i="8"/>
  <c r="H33" i="8"/>
  <c r="H32" i="8"/>
  <c r="H31" i="8"/>
  <c r="H29" i="8"/>
  <c r="H27" i="8"/>
  <c r="H26" i="8"/>
  <c r="H25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8" i="8"/>
  <c r="F44" i="8"/>
  <c r="G44" i="8"/>
  <c r="G43" i="8"/>
  <c r="F29" i="8"/>
  <c r="G34" i="8"/>
  <c r="G29" i="8"/>
  <c r="F46" i="8"/>
  <c r="G45" i="8"/>
  <c r="G46" i="8"/>
  <c r="E45" i="8"/>
  <c r="E44" i="8"/>
  <c r="H44" i="8"/>
  <c r="E8" i="8"/>
  <c r="F42" i="8"/>
  <c r="G8" i="8"/>
  <c r="F8" i="8"/>
  <c r="G25" i="8"/>
  <c r="G26" i="8"/>
  <c r="H41" i="8"/>
  <c r="G42" i="8"/>
  <c r="G39" i="8"/>
  <c r="G38" i="8"/>
  <c r="G37" i="8"/>
  <c r="G32" i="8"/>
  <c r="G33" i="8"/>
  <c r="G31" i="8"/>
  <c r="F13" i="8"/>
  <c r="F14" i="8"/>
  <c r="E13" i="8"/>
  <c r="E14" i="8"/>
  <c r="C8" i="8"/>
  <c r="G41" i="8"/>
  <c r="E42" i="8"/>
  <c r="H42" i="8"/>
  <c r="E29" i="8"/>
  <c r="F27" i="8"/>
  <c r="D23" i="8"/>
  <c r="D22" i="8"/>
  <c r="F23" i="8"/>
  <c r="F22" i="8"/>
  <c r="H38" i="8"/>
  <c r="G21" i="8"/>
  <c r="G15" i="8"/>
  <c r="G12" i="8"/>
  <c r="G18" i="8"/>
  <c r="G58" i="8"/>
  <c r="F26" i="8"/>
  <c r="E27" i="8"/>
  <c r="E26" i="8"/>
  <c r="C27" i="8"/>
  <c r="C26" i="8"/>
  <c r="C23" i="8"/>
  <c r="C22" i="8"/>
  <c r="C17" i="8"/>
  <c r="C16" i="8"/>
  <c r="G23" i="8"/>
  <c r="G22" i="8"/>
  <c r="G20" i="8"/>
  <c r="G19" i="8"/>
  <c r="G17" i="8"/>
  <c r="G16" i="8"/>
  <c r="G14" i="8"/>
  <c r="G13" i="8"/>
  <c r="G10" i="8"/>
  <c r="G9" i="8"/>
  <c r="E23" i="8"/>
  <c r="E22" i="8"/>
  <c r="D20" i="8"/>
  <c r="E20" i="8"/>
  <c r="F20" i="8"/>
  <c r="D19" i="8"/>
  <c r="E19" i="8"/>
  <c r="F19" i="8"/>
  <c r="D17" i="8"/>
  <c r="E17" i="8"/>
  <c r="F17" i="8"/>
  <c r="D16" i="8"/>
  <c r="E16" i="8"/>
  <c r="F16" i="8"/>
  <c r="D14" i="8"/>
  <c r="D13" i="8"/>
  <c r="E10" i="8"/>
  <c r="F10" i="8"/>
  <c r="D10" i="8"/>
  <c r="E9" i="8"/>
  <c r="F9" i="8"/>
  <c r="D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<sst xmlns="http://schemas.openxmlformats.org/spreadsheetml/2006/main" count="169" uniqueCount="150">
  <si>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</si>
  <si>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</si>
  <si>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</si>
  <si>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</si>
  <si>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</si>
  <si>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</si>
  <si>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</si>
  <si>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</si>
  <si>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</si>
  <si>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</si>
  <si>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</si>
  <si>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</si>
  <si>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</si>
  <si>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</si>
  <si>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</si>
  <si>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</si>
  <si>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</si>
  <si>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</si>
  <si>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</si>
  <si>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</si>
  <si>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</si>
  <si>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</si>
  <si>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</si>
  <si>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</si>
  <si>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</si>
  <si>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</si>
  <si>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</si>
  <si>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</si>
  <si>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</si>
  <si>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</si>
  <si>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</si>
  <si>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</si>
  <si>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</si>
  <si>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</si>
  <si>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</si>
  <si>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</si>
  <si>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</si>
  <si>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</si>
  <si>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</si>
  <si>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</si>
  <si>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</si>
  <si>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</si>
  <si>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</si>
  <si>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</si>
  <si>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</si>
  <si>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</si>
  <si>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</si>
  <si>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</si>
  <si>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</si>
  <si>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</si>
  <si>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</si>
  <si>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</si>
  <si>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</si>
  <si>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</si>
  <si>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</si>
  <si>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</si>
  <si>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</si>
  <si>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</si>
  <si>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</si>
  <si>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</si>
  <si>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</si>
  <si>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</si>
  <si>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</si>
  <si>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</si>
  <si>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</si>
  <si>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</si>
  <si>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</si>
  <si>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</si>
  <si>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</si>
  <si>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</si>
  <si>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</si>
  <si>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</si>
  <si>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</si>
  <si>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</si>
  <si>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</si>
  <si>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</si>
  <si>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</si>
  <si>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</si>
  <si>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</si>
  <si>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</si>
  <si>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</si>
  <si>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</si>
  <si>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</si>
  <si>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Ленинского района-1":</t>
  </si>
  <si>
    <t>ООО "Эра"</t>
  </si>
  <si>
    <t>2-265-897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</si>
  <si>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</si>
  <si>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</si>
  <si>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</si>
  <si>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</si>
  <si>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</si>
  <si>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</si>
  <si>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</si>
  <si>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</si>
  <si>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</si>
  <si>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</si>
  <si>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</si>
  <si>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</si>
  <si>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</si>
  <si>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</si>
  <si>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</si>
  <si>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</si>
  <si>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</si>
  <si>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</si>
  <si>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</si>
  <si>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>Часть 4</t>
  </si>
  <si>
    <t xml:space="preserve">                                             №  108/Б</t>
  </si>
  <si>
    <t>01.09.2009г.</t>
  </si>
  <si>
    <t>ул. Тунгусская, 8</t>
  </si>
  <si>
    <t>Колличество проживающих</t>
  </si>
  <si>
    <t>4.Капитальный ремонт</t>
  </si>
  <si>
    <t>5. Текущий ремонт коммуникаций, проходящих через нежилые помещения</t>
  </si>
  <si>
    <t>3.На основании решения собрания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</si>
  <si>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</si>
  <si>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</si>
  <si>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</si>
  <si>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</si>
  <si>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</si>
  <si>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</si>
  <si>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</si>
  <si>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</si>
  <si>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исполни-ль</t>
  </si>
  <si>
    <t>4.1 Услуги по управл-ю не предусмот-ы</t>
  </si>
  <si>
    <t>3.1. Услуги по управлению не предусм-ы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</si>
  <si>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</si>
  <si>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</si>
  <si>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</si>
  <si>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</si>
  <si>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</si>
  <si>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</si>
  <si>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</si>
  <si>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5. Телекоммуникаций, на общедомовом имуществе: Ростелеком</t>
  </si>
  <si>
    <t>390 руб. в мес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</si>
  <si>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</si>
  <si>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</si>
  <si>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</si>
  <si>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</si>
  <si>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</si>
  <si>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</si>
  <si>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</si>
  <si>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>25 м2</t>
  </si>
  <si>
    <t>10 пм</t>
  </si>
  <si>
    <t>ООО "ТСГ"</t>
  </si>
  <si>
    <t>Аварийная замена стояков ХГВС</t>
  </si>
  <si>
    <t>3051,80 м2</t>
  </si>
  <si>
    <t>182,60 м2</t>
  </si>
  <si>
    <t>584,20 м2</t>
  </si>
  <si>
    <t>Управляющая компания предлагает: ремонт системы электроснабжения, частичный ремонт фасада. Выполнение предложенных, или иных необходимых собственникам работ возможно за счет дополнительного сбора денежных средств на основании решения общего собрания.</t>
  </si>
  <si>
    <t>Ремонт кровли</t>
  </si>
  <si>
    <t xml:space="preserve">ИСХ     № 21/02  от  08.02.2019г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</si>
</sst>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Alignment="1"/>
    <xf numFmtId="0" fontId="7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4" fillId="0" borderId="0" xfId="0" applyFont="1" applyAlignment="1"/>
    <xf numFmtId="2" fontId="4" fillId="0" borderId="0" xfId="0" applyNumberFormat="1" applyFont="1"/>
    <xf numFmtId="0" fontId="3" fillId="0" borderId="6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164" fontId="4" fillId="0" borderId="0" xfId="0" applyNumberFormat="1" applyFont="1"/>
    <xf numFmtId="164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7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64" fontId="0" fillId="2" borderId="0" xfId="0" applyNumberForma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7" xfId="0" applyFont="1" applyFill="1" applyBorder="1" applyAlignment="1">
      <alignment wrapText="1"/>
    </xf>
    <xf numFmtId="2" fontId="9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/>
    <xf numFmtId="2" fontId="0" fillId="2" borderId="0" xfId="0" applyNumberFormat="1" applyFill="1" applyBorder="1"/>
    <xf numFmtId="17" fontId="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2" sqref="E12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106</v>
      </c>
      <c r="C3" s="24" t="s">
        <v>104</v>
      </c>
    </row>
    <row r="4" spans="1:4" ht="14.25" customHeight="1" x14ac:dyDescent="0.25">
      <c r="A4" s="22" t="s">
        <v>149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81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82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47" t="s">
        <v>11</v>
      </c>
      <c r="D9" s="148"/>
    </row>
    <row r="10" spans="1:4" s="3" customFormat="1" ht="24" customHeight="1" x14ac:dyDescent="0.25">
      <c r="A10" s="13" t="s">
        <v>2</v>
      </c>
      <c r="B10" s="15" t="s">
        <v>12</v>
      </c>
      <c r="C10" s="149" t="s">
        <v>86</v>
      </c>
      <c r="D10" s="146"/>
    </row>
    <row r="11" spans="1:4" s="3" customFormat="1" ht="15" customHeight="1" x14ac:dyDescent="0.25">
      <c r="A11" s="13" t="s">
        <v>3</v>
      </c>
      <c r="B11" s="14" t="s">
        <v>13</v>
      </c>
      <c r="C11" s="147" t="s">
        <v>14</v>
      </c>
      <c r="D11" s="148"/>
    </row>
    <row r="12" spans="1:4" s="3" customFormat="1" ht="18.75" customHeight="1" x14ac:dyDescent="0.25">
      <c r="A12" s="150">
        <v>5</v>
      </c>
      <c r="B12" s="150" t="s">
        <v>87</v>
      </c>
      <c r="C12" s="55" t="s">
        <v>88</v>
      </c>
      <c r="D12" s="56" t="s">
        <v>89</v>
      </c>
    </row>
    <row r="13" spans="1:4" s="3" customFormat="1" ht="14.25" customHeight="1" x14ac:dyDescent="0.25">
      <c r="A13" s="150"/>
      <c r="B13" s="150"/>
      <c r="C13" s="55" t="s">
        <v>90</v>
      </c>
      <c r="D13" s="56" t="s">
        <v>91</v>
      </c>
    </row>
    <row r="14" spans="1:4" s="3" customFormat="1" x14ac:dyDescent="0.25">
      <c r="A14" s="150"/>
      <c r="B14" s="150"/>
      <c r="C14" s="55" t="s">
        <v>92</v>
      </c>
      <c r="D14" s="56" t="s">
        <v>93</v>
      </c>
    </row>
    <row r="15" spans="1:4" s="3" customFormat="1" ht="16.5" customHeight="1" x14ac:dyDescent="0.25">
      <c r="A15" s="150"/>
      <c r="B15" s="150"/>
      <c r="C15" s="55" t="s">
        <v>94</v>
      </c>
      <c r="D15" s="56" t="s">
        <v>95</v>
      </c>
    </row>
    <row r="16" spans="1:4" s="3" customFormat="1" ht="16.5" customHeight="1" x14ac:dyDescent="0.25">
      <c r="A16" s="150"/>
      <c r="B16" s="150"/>
      <c r="C16" s="55" t="s">
        <v>96</v>
      </c>
      <c r="D16" s="56" t="s">
        <v>97</v>
      </c>
    </row>
    <row r="17" spans="1:4" s="5" customFormat="1" ht="15.75" customHeight="1" x14ac:dyDescent="0.25">
      <c r="A17" s="150"/>
      <c r="B17" s="150"/>
      <c r="C17" s="55" t="s">
        <v>98</v>
      </c>
      <c r="D17" s="56" t="s">
        <v>99</v>
      </c>
    </row>
    <row r="18" spans="1:4" s="5" customFormat="1" ht="15.75" customHeight="1" x14ac:dyDescent="0.25">
      <c r="A18" s="150"/>
      <c r="B18" s="150"/>
      <c r="C18" s="57" t="s">
        <v>100</v>
      </c>
      <c r="D18" s="56" t="s">
        <v>101</v>
      </c>
    </row>
    <row r="19" spans="1:4" ht="21.75" customHeight="1" x14ac:dyDescent="0.25">
      <c r="A19" s="13" t="s">
        <v>4</v>
      </c>
      <c r="B19" s="14" t="s">
        <v>15</v>
      </c>
      <c r="C19" s="151" t="s">
        <v>78</v>
      </c>
      <c r="D19" s="152"/>
    </row>
    <row r="20" spans="1:4" s="5" customFormat="1" ht="20.25" customHeight="1" x14ac:dyDescent="0.25">
      <c r="A20" s="13" t="s">
        <v>5</v>
      </c>
      <c r="B20" s="14" t="s">
        <v>16</v>
      </c>
      <c r="C20" s="153" t="s">
        <v>49</v>
      </c>
      <c r="D20" s="154"/>
    </row>
    <row r="21" spans="1:4" s="5" customFormat="1" ht="15" customHeight="1" x14ac:dyDescent="0.25">
      <c r="A21" s="13" t="s">
        <v>6</v>
      </c>
      <c r="B21" s="14" t="s">
        <v>17</v>
      </c>
      <c r="C21" s="149" t="s">
        <v>18</v>
      </c>
      <c r="D21" s="155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03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30.75" customHeight="1" x14ac:dyDescent="0.25">
      <c r="A26" s="156" t="s">
        <v>25</v>
      </c>
      <c r="B26" s="157"/>
      <c r="C26" s="157"/>
      <c r="D26" s="158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102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84</v>
      </c>
      <c r="C30" s="6" t="s">
        <v>103</v>
      </c>
      <c r="D30" s="6" t="s">
        <v>85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124</v>
      </c>
      <c r="C33" s="6" t="s">
        <v>108</v>
      </c>
      <c r="D33" s="6" t="s">
        <v>27</v>
      </c>
    </row>
    <row r="34" spans="1:4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x14ac:dyDescent="0.25">
      <c r="A38" s="7">
        <v>1</v>
      </c>
      <c r="B38" s="6" t="s">
        <v>30</v>
      </c>
      <c r="C38" s="143">
        <v>1959</v>
      </c>
      <c r="D38" s="144"/>
    </row>
    <row r="39" spans="1:4" ht="15" customHeight="1" x14ac:dyDescent="0.25">
      <c r="A39" s="7">
        <v>2</v>
      </c>
      <c r="B39" s="6" t="s">
        <v>32</v>
      </c>
      <c r="C39" s="143">
        <v>5</v>
      </c>
      <c r="D39" s="144"/>
    </row>
    <row r="40" spans="1:4" x14ac:dyDescent="0.25">
      <c r="A40" s="7">
        <v>3</v>
      </c>
      <c r="B40" s="6" t="s">
        <v>33</v>
      </c>
      <c r="C40" s="143">
        <v>4</v>
      </c>
      <c r="D40" s="144"/>
    </row>
    <row r="41" spans="1:4" x14ac:dyDescent="0.25">
      <c r="A41" s="7">
        <v>4</v>
      </c>
      <c r="B41" s="6" t="s">
        <v>31</v>
      </c>
      <c r="C41" s="143" t="s">
        <v>68</v>
      </c>
      <c r="D41" s="144"/>
    </row>
    <row r="42" spans="1:4" ht="15" customHeight="1" x14ac:dyDescent="0.25">
      <c r="A42" s="7">
        <v>5</v>
      </c>
      <c r="B42" s="6" t="s">
        <v>34</v>
      </c>
      <c r="C42" s="143" t="s">
        <v>68</v>
      </c>
      <c r="D42" s="144"/>
    </row>
    <row r="43" spans="1:4" x14ac:dyDescent="0.25">
      <c r="A43" s="7">
        <v>6</v>
      </c>
      <c r="B43" s="6" t="s">
        <v>35</v>
      </c>
      <c r="C43" s="143" t="s">
        <v>144</v>
      </c>
      <c r="D43" s="144"/>
    </row>
    <row r="44" spans="1:4" x14ac:dyDescent="0.25">
      <c r="A44" s="7">
        <v>7</v>
      </c>
      <c r="B44" s="6" t="s">
        <v>36</v>
      </c>
      <c r="C44" s="143" t="s">
        <v>145</v>
      </c>
      <c r="D44" s="144"/>
    </row>
    <row r="45" spans="1:4" x14ac:dyDescent="0.25">
      <c r="A45" s="7">
        <v>8</v>
      </c>
      <c r="B45" s="6" t="s">
        <v>37</v>
      </c>
      <c r="C45" s="143" t="s">
        <v>146</v>
      </c>
      <c r="D45" s="144"/>
    </row>
    <row r="46" spans="1:4" x14ac:dyDescent="0.25">
      <c r="A46" s="7">
        <v>9</v>
      </c>
      <c r="B46" s="6" t="s">
        <v>109</v>
      </c>
      <c r="C46" s="143">
        <v>109</v>
      </c>
      <c r="D46" s="146"/>
    </row>
    <row r="47" spans="1:4" x14ac:dyDescent="0.25">
      <c r="A47" s="7">
        <v>10</v>
      </c>
      <c r="B47" s="6" t="s">
        <v>67</v>
      </c>
      <c r="C47" s="145" t="s">
        <v>107</v>
      </c>
      <c r="D47" s="144"/>
    </row>
    <row r="48" spans="1:4" x14ac:dyDescent="0.25">
      <c r="A48" s="4"/>
    </row>
    <row r="49" spans="1:4" x14ac:dyDescent="0.25">
      <c r="A49" s="4"/>
    </row>
    <row r="51" spans="1:4" x14ac:dyDescent="0.25">
      <c r="A51" s="58"/>
      <c r="B51" s="58"/>
      <c r="C51" s="59"/>
      <c r="D51" s="60"/>
    </row>
    <row r="52" spans="1:4" x14ac:dyDescent="0.25">
      <c r="A52" s="58"/>
      <c r="B52" s="58"/>
      <c r="C52" s="59"/>
      <c r="D52" s="60"/>
    </row>
    <row r="53" spans="1:4" x14ac:dyDescent="0.25">
      <c r="A53" s="58"/>
      <c r="B53" s="58"/>
      <c r="C53" s="59"/>
      <c r="D53" s="60"/>
    </row>
    <row r="54" spans="1:4" x14ac:dyDescent="0.25">
      <c r="A54" s="58"/>
      <c r="B54" s="58"/>
      <c r="C54" s="59"/>
      <c r="D54" s="60"/>
    </row>
    <row r="55" spans="1:4" x14ac:dyDescent="0.25">
      <c r="A55" s="58"/>
      <c r="B55" s="58"/>
      <c r="C55" s="61"/>
      <c r="D55" s="60"/>
    </row>
    <row r="56" spans="1:4" x14ac:dyDescent="0.25">
      <c r="A56" s="58"/>
      <c r="B56" s="58"/>
      <c r="C56" s="62"/>
      <c r="D56" s="60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L7" sqref="L7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44" customWidth="1"/>
    <col min="4" max="4" width="8.28515625" customWidth="1"/>
    <col min="5" max="5" width="9" customWidth="1"/>
    <col min="6" max="6" width="10.28515625" customWidth="1"/>
    <col min="7" max="7" width="11.85546875" customWidth="1"/>
    <col min="8" max="8" width="9.7109375" customWidth="1"/>
  </cols>
  <sheetData>
    <row r="1" spans="1:26" x14ac:dyDescent="0.25">
      <c r="A1" s="4" t="s">
        <v>116</v>
      </c>
      <c r="B1"/>
      <c r="C1" s="35"/>
      <c r="D1" s="35"/>
      <c r="G1" s="35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 x14ac:dyDescent="0.25">
      <c r="A2" s="4" t="s">
        <v>134</v>
      </c>
      <c r="B2"/>
      <c r="C2" s="35"/>
      <c r="D2" s="35"/>
      <c r="G2" s="35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113" customFormat="1" ht="25.5" customHeight="1" x14ac:dyDescent="0.25">
      <c r="A3" s="187" t="s">
        <v>135</v>
      </c>
      <c r="B3" s="187"/>
      <c r="C3" s="117"/>
      <c r="D3" s="127">
        <f>D5+D4</f>
        <v>-840.08</v>
      </c>
      <c r="E3" s="108"/>
      <c r="F3" s="105"/>
      <c r="G3" s="105"/>
      <c r="H3" s="118"/>
      <c r="I3" s="128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s="113" customFormat="1" ht="23.25" customHeight="1" x14ac:dyDescent="0.25">
      <c r="A4" s="120" t="s">
        <v>117</v>
      </c>
      <c r="B4" s="120"/>
      <c r="C4" s="117"/>
      <c r="D4" s="127">
        <v>28.36</v>
      </c>
      <c r="E4" s="108"/>
      <c r="F4" s="105"/>
      <c r="G4" s="105"/>
      <c r="H4" s="129"/>
      <c r="I4" s="128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s="113" customFormat="1" ht="22.5" customHeight="1" x14ac:dyDescent="0.25">
      <c r="A5" s="120" t="s">
        <v>118</v>
      </c>
      <c r="B5" s="120"/>
      <c r="C5" s="117"/>
      <c r="D5" s="127">
        <v>-868.44</v>
      </c>
      <c r="E5" s="108"/>
      <c r="F5" s="105"/>
      <c r="G5" s="105"/>
      <c r="H5" s="118"/>
      <c r="I5" s="128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5" customHeight="1" x14ac:dyDescent="0.25">
      <c r="A6" s="188" t="s">
        <v>136</v>
      </c>
      <c r="B6" s="189"/>
      <c r="C6" s="189"/>
      <c r="D6" s="189"/>
      <c r="E6" s="189"/>
      <c r="F6" s="189"/>
      <c r="G6" s="189"/>
      <c r="H6" s="190"/>
      <c r="I6" s="99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 x14ac:dyDescent="0.25">
      <c r="A7" s="178" t="s">
        <v>55</v>
      </c>
      <c r="B7" s="179"/>
      <c r="C7" s="40" t="s">
        <v>56</v>
      </c>
      <c r="D7" s="29" t="s">
        <v>57</v>
      </c>
      <c r="E7" s="29" t="s">
        <v>58</v>
      </c>
      <c r="F7" s="29" t="s">
        <v>59</v>
      </c>
      <c r="G7" s="36" t="s">
        <v>60</v>
      </c>
      <c r="H7" s="29" t="s">
        <v>61</v>
      </c>
      <c r="J7" s="71"/>
    </row>
    <row r="8" spans="1:26" ht="17.25" customHeight="1" x14ac:dyDescent="0.25">
      <c r="A8" s="178" t="s">
        <v>62</v>
      </c>
      <c r="B8" s="180"/>
      <c r="C8" s="41">
        <f>C12+C15+C18+C21</f>
        <v>15.830000000000002</v>
      </c>
      <c r="D8" s="63">
        <v>-332.62</v>
      </c>
      <c r="E8" s="70">
        <f>E12+E15+E18+E21</f>
        <v>579.03</v>
      </c>
      <c r="F8" s="70">
        <f>F12+F15+F18+F21</f>
        <v>549.76</v>
      </c>
      <c r="G8" s="70">
        <f>F8</f>
        <v>549.76</v>
      </c>
      <c r="H8" s="139">
        <f>F8-E8+D8</f>
        <v>-361.89</v>
      </c>
      <c r="J8" s="71"/>
    </row>
    <row r="9" spans="1:26" x14ac:dyDescent="0.25">
      <c r="A9" s="37" t="s">
        <v>63</v>
      </c>
      <c r="B9" s="38"/>
      <c r="C9" s="42">
        <f>C8-C10</f>
        <v>14.247000000000002</v>
      </c>
      <c r="D9" s="47">
        <f>D8-D10</f>
        <v>-299.358</v>
      </c>
      <c r="E9" s="47">
        <f>E8-E10</f>
        <v>521.12699999999995</v>
      </c>
      <c r="F9" s="47">
        <f>F8-F10</f>
        <v>494.78399999999999</v>
      </c>
      <c r="G9" s="47">
        <f>G8-G10</f>
        <v>494.78399999999999</v>
      </c>
      <c r="H9" s="66">
        <f>F9-E9+D9</f>
        <v>-325.70099999999996</v>
      </c>
      <c r="J9" s="71"/>
    </row>
    <row r="10" spans="1:26" x14ac:dyDescent="0.25">
      <c r="A10" s="181" t="s">
        <v>64</v>
      </c>
      <c r="B10" s="177"/>
      <c r="C10" s="42">
        <f>C8*10%</f>
        <v>1.5830000000000002</v>
      </c>
      <c r="D10" s="47">
        <f>D8*10%</f>
        <v>-33.262</v>
      </c>
      <c r="E10" s="47">
        <f>E8*10%</f>
        <v>57.902999999999999</v>
      </c>
      <c r="F10" s="47">
        <f>F8*10%</f>
        <v>54.975999999999999</v>
      </c>
      <c r="G10" s="47">
        <f>G8*10%</f>
        <v>54.975999999999999</v>
      </c>
      <c r="H10" s="66">
        <f>F10-E10+D10</f>
        <v>-36.189</v>
      </c>
      <c r="J10" s="71"/>
    </row>
    <row r="11" spans="1:26" ht="12.75" customHeight="1" x14ac:dyDescent="0.25">
      <c r="A11" s="182" t="s">
        <v>65</v>
      </c>
      <c r="B11" s="183"/>
      <c r="C11" s="183"/>
      <c r="D11" s="183"/>
      <c r="E11" s="183"/>
      <c r="F11" s="183"/>
      <c r="G11" s="183"/>
      <c r="H11" s="180"/>
      <c r="J11" s="71"/>
    </row>
    <row r="12" spans="1:26" x14ac:dyDescent="0.25">
      <c r="A12" s="164" t="s">
        <v>46</v>
      </c>
      <c r="B12" s="184"/>
      <c r="C12" s="41">
        <v>5.65</v>
      </c>
      <c r="D12" s="30">
        <v>-124.45</v>
      </c>
      <c r="E12" s="68">
        <v>207.06</v>
      </c>
      <c r="F12" s="68">
        <v>197.39</v>
      </c>
      <c r="G12" s="68">
        <f>F12</f>
        <v>197.39</v>
      </c>
      <c r="H12" s="47">
        <f t="shared" ref="H12:H23" si="0">F12-E12+D12</f>
        <v>-134.12</v>
      </c>
    </row>
    <row r="13" spans="1:26" x14ac:dyDescent="0.25">
      <c r="A13" s="37" t="s">
        <v>63</v>
      </c>
      <c r="B13" s="38"/>
      <c r="C13" s="42">
        <f>C12-C14</f>
        <v>5.085</v>
      </c>
      <c r="D13" s="47">
        <f>D12-D14</f>
        <v>-112.005</v>
      </c>
      <c r="E13" s="47">
        <f>E12-E14</f>
        <v>186.35399999999998</v>
      </c>
      <c r="F13" s="47">
        <f>F12-F14</f>
        <v>177.65099999999998</v>
      </c>
      <c r="G13" s="47">
        <f>G12-G14</f>
        <v>177.65099999999998</v>
      </c>
      <c r="H13" s="47">
        <f t="shared" si="0"/>
        <v>-120.708</v>
      </c>
      <c r="J13" s="71"/>
    </row>
    <row r="14" spans="1:26" x14ac:dyDescent="0.25">
      <c r="A14" s="181" t="s">
        <v>64</v>
      </c>
      <c r="B14" s="177"/>
      <c r="C14" s="42">
        <f>C12*10%</f>
        <v>0.56500000000000006</v>
      </c>
      <c r="D14" s="47">
        <f>D12*10%</f>
        <v>-12.445</v>
      </c>
      <c r="E14" s="47">
        <f>E12*10%</f>
        <v>20.706000000000003</v>
      </c>
      <c r="F14" s="47">
        <f>F12*10%</f>
        <v>19.739000000000001</v>
      </c>
      <c r="G14" s="47">
        <f>G12*10%</f>
        <v>19.739000000000001</v>
      </c>
      <c r="H14" s="47">
        <f t="shared" si="0"/>
        <v>-13.412000000000003</v>
      </c>
      <c r="J14" s="77"/>
    </row>
    <row r="15" spans="1:26" ht="23.25" customHeight="1" x14ac:dyDescent="0.25">
      <c r="A15" s="164" t="s">
        <v>40</v>
      </c>
      <c r="B15" s="184"/>
      <c r="C15" s="41">
        <v>3.45</v>
      </c>
      <c r="D15" s="30">
        <v>-77.5</v>
      </c>
      <c r="E15" s="68">
        <v>126.43</v>
      </c>
      <c r="F15" s="68">
        <v>120.54</v>
      </c>
      <c r="G15" s="68">
        <f>F15</f>
        <v>120.54</v>
      </c>
      <c r="H15" s="47">
        <f t="shared" si="0"/>
        <v>-83.39</v>
      </c>
    </row>
    <row r="16" spans="1:26" x14ac:dyDescent="0.25">
      <c r="A16" s="37" t="s">
        <v>63</v>
      </c>
      <c r="B16" s="38"/>
      <c r="C16" s="42">
        <f>C15-C17</f>
        <v>3.105</v>
      </c>
      <c r="D16" s="47">
        <f>D15-D17</f>
        <v>-69.75</v>
      </c>
      <c r="E16" s="47">
        <f>E15-E17</f>
        <v>113.78700000000001</v>
      </c>
      <c r="F16" s="47">
        <f>F15-F17</f>
        <v>108.486</v>
      </c>
      <c r="G16" s="47">
        <f>G15-G17</f>
        <v>108.486</v>
      </c>
      <c r="H16" s="47">
        <f t="shared" si="0"/>
        <v>-75.051000000000002</v>
      </c>
    </row>
    <row r="17" spans="1:11" ht="15" customHeight="1" x14ac:dyDescent="0.25">
      <c r="A17" s="181" t="s">
        <v>64</v>
      </c>
      <c r="B17" s="177"/>
      <c r="C17" s="42">
        <f>C15*10%</f>
        <v>0.34500000000000003</v>
      </c>
      <c r="D17" s="47">
        <f>D15*10%</f>
        <v>-7.75</v>
      </c>
      <c r="E17" s="47">
        <f>E15*10%</f>
        <v>12.643000000000001</v>
      </c>
      <c r="F17" s="47">
        <f>F15*10%</f>
        <v>12.054000000000002</v>
      </c>
      <c r="G17" s="47">
        <f>G15*10%</f>
        <v>12.054000000000002</v>
      </c>
      <c r="H17" s="47">
        <f t="shared" si="0"/>
        <v>-8.3389999999999986</v>
      </c>
    </row>
    <row r="18" spans="1:11" ht="12" customHeight="1" x14ac:dyDescent="0.25">
      <c r="A18" s="164" t="s">
        <v>47</v>
      </c>
      <c r="B18" s="184"/>
      <c r="C18" s="40">
        <v>2.37</v>
      </c>
      <c r="D18" s="30">
        <v>-52.82</v>
      </c>
      <c r="E18" s="68">
        <v>86.85</v>
      </c>
      <c r="F18" s="68">
        <v>82.8</v>
      </c>
      <c r="G18" s="68">
        <f>F18</f>
        <v>82.8</v>
      </c>
      <c r="H18" s="47">
        <f t="shared" si="0"/>
        <v>-56.87</v>
      </c>
    </row>
    <row r="19" spans="1:11" ht="13.5" customHeight="1" x14ac:dyDescent="0.25">
      <c r="A19" s="37" t="s">
        <v>63</v>
      </c>
      <c r="B19" s="38"/>
      <c r="C19" s="42">
        <f>C18-C20</f>
        <v>2.133</v>
      </c>
      <c r="D19" s="47">
        <f>D18-D20</f>
        <v>-47.537999999999997</v>
      </c>
      <c r="E19" s="47">
        <f>E18-E20</f>
        <v>78.164999999999992</v>
      </c>
      <c r="F19" s="47">
        <f>F18-F20</f>
        <v>74.52</v>
      </c>
      <c r="G19" s="47">
        <f>G18-G20</f>
        <v>74.52</v>
      </c>
      <c r="H19" s="47">
        <f t="shared" si="0"/>
        <v>-51.182999999999993</v>
      </c>
    </row>
    <row r="20" spans="1:11" ht="12.75" customHeight="1" x14ac:dyDescent="0.25">
      <c r="A20" s="181" t="s">
        <v>64</v>
      </c>
      <c r="B20" s="177"/>
      <c r="C20" s="42">
        <f>C18*10%</f>
        <v>0.23700000000000002</v>
      </c>
      <c r="D20" s="47">
        <f>D18*10%</f>
        <v>-5.282</v>
      </c>
      <c r="E20" s="47">
        <f>E18*10%</f>
        <v>8.6850000000000005</v>
      </c>
      <c r="F20" s="47">
        <f>F18*10%</f>
        <v>8.2799999999999994</v>
      </c>
      <c r="G20" s="47">
        <f>G18*10%</f>
        <v>8.2799999999999994</v>
      </c>
      <c r="H20" s="47">
        <f t="shared" si="0"/>
        <v>-5.6870000000000012</v>
      </c>
    </row>
    <row r="21" spans="1:11" ht="14.25" customHeight="1" x14ac:dyDescent="0.25">
      <c r="A21" s="11" t="s">
        <v>79</v>
      </c>
      <c r="B21" s="39"/>
      <c r="C21" s="43">
        <v>4.3600000000000003</v>
      </c>
      <c r="D21" s="7">
        <v>-77.849999999999994</v>
      </c>
      <c r="E21" s="47">
        <v>158.69</v>
      </c>
      <c r="F21" s="47">
        <v>149.03</v>
      </c>
      <c r="G21" s="47">
        <f>F21</f>
        <v>149.03</v>
      </c>
      <c r="H21" s="47">
        <f t="shared" si="0"/>
        <v>-87.509999999999991</v>
      </c>
    </row>
    <row r="22" spans="1:11" ht="14.25" customHeight="1" x14ac:dyDescent="0.25">
      <c r="A22" s="37" t="s">
        <v>63</v>
      </c>
      <c r="B22" s="38"/>
      <c r="C22" s="42">
        <f>C21-C23</f>
        <v>3.9240000000000004</v>
      </c>
      <c r="D22" s="47">
        <f>D21-D23</f>
        <v>-70.064999999999998</v>
      </c>
      <c r="E22" s="47">
        <f>E21-E23</f>
        <v>142.821</v>
      </c>
      <c r="F22" s="47">
        <f>F21-F23</f>
        <v>134.12700000000001</v>
      </c>
      <c r="G22" s="47">
        <f>G21-G23</f>
        <v>134.12700000000001</v>
      </c>
      <c r="H22" s="47">
        <f t="shared" si="0"/>
        <v>-78.758999999999986</v>
      </c>
    </row>
    <row r="23" spans="1:11" x14ac:dyDescent="0.25">
      <c r="A23" s="181" t="s">
        <v>64</v>
      </c>
      <c r="B23" s="177"/>
      <c r="C23" s="42">
        <f>C21*10%</f>
        <v>0.43600000000000005</v>
      </c>
      <c r="D23" s="47">
        <f>D21*10%</f>
        <v>-7.7850000000000001</v>
      </c>
      <c r="E23" s="47">
        <f>E21*10%</f>
        <v>15.869</v>
      </c>
      <c r="F23" s="47">
        <f>F21*10%</f>
        <v>14.903</v>
      </c>
      <c r="G23" s="47">
        <f>G21*10%</f>
        <v>14.903</v>
      </c>
      <c r="H23" s="47">
        <f t="shared" si="0"/>
        <v>-8.7509999999999994</v>
      </c>
    </row>
    <row r="24" spans="1:11" s="113" customFormat="1" ht="12" customHeight="1" x14ac:dyDescent="0.25">
      <c r="A24" s="122"/>
      <c r="B24" s="123"/>
      <c r="C24" s="124"/>
      <c r="D24" s="125"/>
      <c r="E24" s="125"/>
      <c r="F24" s="125"/>
      <c r="G24" s="126"/>
      <c r="H24" s="125"/>
    </row>
    <row r="25" spans="1:11" ht="11.25" customHeight="1" x14ac:dyDescent="0.25">
      <c r="A25" s="178" t="s">
        <v>41</v>
      </c>
      <c r="B25" s="180"/>
      <c r="C25" s="43">
        <v>5.29</v>
      </c>
      <c r="D25" s="64">
        <v>-508.06</v>
      </c>
      <c r="E25" s="66">
        <v>193.87</v>
      </c>
      <c r="F25" s="66">
        <v>184.83</v>
      </c>
      <c r="G25" s="136">
        <f>G26+G27</f>
        <v>76.313000000000002</v>
      </c>
      <c r="H25" s="66">
        <f>F25-E25-G25+D25+F25</f>
        <v>-408.58299999999997</v>
      </c>
      <c r="K25" s="71"/>
    </row>
    <row r="26" spans="1:11" ht="13.5" customHeight="1" x14ac:dyDescent="0.25">
      <c r="A26" s="37" t="s">
        <v>66</v>
      </c>
      <c r="B26" s="38"/>
      <c r="C26" s="42">
        <f>C25-C27</f>
        <v>4.7610000000000001</v>
      </c>
      <c r="D26" s="7">
        <v>-503.71</v>
      </c>
      <c r="E26" s="47">
        <f>E25-E27</f>
        <v>174.483</v>
      </c>
      <c r="F26" s="47">
        <f>F25-F27</f>
        <v>166.34700000000001</v>
      </c>
      <c r="G26" s="137">
        <f>G58</f>
        <v>57.83</v>
      </c>
      <c r="H26" s="47">
        <f>F26-E26-G26+D26+F26</f>
        <v>-403.32899999999995</v>
      </c>
    </row>
    <row r="27" spans="1:11" ht="16.5" customHeight="1" x14ac:dyDescent="0.25">
      <c r="A27" s="181" t="s">
        <v>64</v>
      </c>
      <c r="B27" s="177"/>
      <c r="C27" s="42">
        <f>C25*10%</f>
        <v>0.52900000000000003</v>
      </c>
      <c r="D27" s="7">
        <v>-4.3600000000000003</v>
      </c>
      <c r="E27" s="47">
        <f>E25*10%</f>
        <v>19.387</v>
      </c>
      <c r="F27" s="47">
        <f>F25*10%</f>
        <v>18.483000000000001</v>
      </c>
      <c r="G27" s="138">
        <f>F27</f>
        <v>18.483000000000001</v>
      </c>
      <c r="H27" s="47">
        <f>F27-E27-G27+D27+F27</f>
        <v>-5.2639999999999993</v>
      </c>
    </row>
    <row r="28" spans="1:11" ht="14.25" customHeight="1" x14ac:dyDescent="0.25">
      <c r="A28" s="135"/>
      <c r="B28" s="134"/>
      <c r="C28" s="42"/>
      <c r="D28" s="7"/>
      <c r="E28" s="47"/>
      <c r="F28" s="47"/>
      <c r="G28" s="47"/>
      <c r="H28" s="47"/>
    </row>
    <row r="29" spans="1:11" s="4" customFormat="1" ht="12.75" customHeight="1" x14ac:dyDescent="0.25">
      <c r="A29" s="193" t="s">
        <v>125</v>
      </c>
      <c r="B29" s="194"/>
      <c r="C29" s="105"/>
      <c r="D29" s="108">
        <v>-9.67</v>
      </c>
      <c r="E29" s="105">
        <f>E31+E32+E33+E34</f>
        <v>42.02</v>
      </c>
      <c r="F29" s="105">
        <f>F31+F32+F33+F34</f>
        <v>40.299999999999997</v>
      </c>
      <c r="G29" s="105">
        <f t="shared" ref="G29" si="1">G31+G32+G33+G34</f>
        <v>40.299999999999997</v>
      </c>
      <c r="H29" s="66">
        <f>F29-E29-G29+D29+F29</f>
        <v>-11.390000000000008</v>
      </c>
    </row>
    <row r="30" spans="1:11" ht="12.75" customHeight="1" x14ac:dyDescent="0.25">
      <c r="A30" s="130" t="s">
        <v>126</v>
      </c>
      <c r="B30" s="123"/>
      <c r="C30" s="124"/>
      <c r="D30" s="125"/>
      <c r="E30" s="124"/>
      <c r="F30" s="124"/>
      <c r="G30" s="126"/>
      <c r="H30" s="108"/>
    </row>
    <row r="31" spans="1:11" ht="12.75" customHeight="1" x14ac:dyDescent="0.25">
      <c r="A31" s="185" t="s">
        <v>127</v>
      </c>
      <c r="B31" s="186"/>
      <c r="C31" s="124"/>
      <c r="D31" s="125">
        <v>-0.6</v>
      </c>
      <c r="E31" s="124">
        <v>3.87</v>
      </c>
      <c r="F31" s="124">
        <v>3.6</v>
      </c>
      <c r="G31" s="126">
        <f>F31</f>
        <v>3.6</v>
      </c>
      <c r="H31" s="47">
        <f>F31-E31-G31+D31+F31</f>
        <v>-0.86999999999999966</v>
      </c>
    </row>
    <row r="32" spans="1:11" ht="12.75" customHeight="1" x14ac:dyDescent="0.25">
      <c r="A32" s="185" t="s">
        <v>128</v>
      </c>
      <c r="B32" s="186"/>
      <c r="C32" s="124"/>
      <c r="D32" s="125">
        <v>-2.5499999999999998</v>
      </c>
      <c r="E32" s="124">
        <v>16.899999999999999</v>
      </c>
      <c r="F32" s="124">
        <v>15.9</v>
      </c>
      <c r="G32" s="126">
        <f t="shared" ref="G32:G34" si="2">F32</f>
        <v>15.9</v>
      </c>
      <c r="H32" s="47">
        <f>F32-E32-G32+D32+F32</f>
        <v>-3.5499999999999989</v>
      </c>
    </row>
    <row r="33" spans="1:26" ht="12.75" customHeight="1" x14ac:dyDescent="0.25">
      <c r="A33" s="185" t="s">
        <v>129</v>
      </c>
      <c r="B33" s="186"/>
      <c r="C33" s="124"/>
      <c r="D33" s="125">
        <v>-6.16</v>
      </c>
      <c r="E33" s="124">
        <v>17.55</v>
      </c>
      <c r="F33" s="124">
        <v>17.43</v>
      </c>
      <c r="G33" s="126">
        <f t="shared" si="2"/>
        <v>17.43</v>
      </c>
      <c r="H33" s="47">
        <f>F33-E33-G33+D33+F33</f>
        <v>-6.2800000000000011</v>
      </c>
    </row>
    <row r="34" spans="1:26" ht="12.75" customHeight="1" x14ac:dyDescent="0.25">
      <c r="A34" s="185" t="s">
        <v>130</v>
      </c>
      <c r="B34" s="186"/>
      <c r="C34" s="124"/>
      <c r="D34" s="125">
        <v>-0.36</v>
      </c>
      <c r="E34" s="124">
        <v>3.7</v>
      </c>
      <c r="F34" s="124">
        <v>3.37</v>
      </c>
      <c r="G34" s="126">
        <f t="shared" si="2"/>
        <v>3.37</v>
      </c>
      <c r="H34" s="47">
        <f>F34-E34-G34+D34+F34</f>
        <v>-0.69000000000000039</v>
      </c>
    </row>
    <row r="35" spans="1:26" s="109" customFormat="1" ht="12.75" customHeight="1" x14ac:dyDescent="0.25">
      <c r="A35" s="191" t="s">
        <v>113</v>
      </c>
      <c r="B35" s="192"/>
      <c r="C35" s="105"/>
      <c r="D35" s="112"/>
      <c r="E35" s="108">
        <f>E8+E25+E29</f>
        <v>814.92</v>
      </c>
      <c r="F35" s="108">
        <f>F8+F25+F29</f>
        <v>774.89</v>
      </c>
      <c r="G35" s="108">
        <f>G8+G25+G29</f>
        <v>666.37299999999993</v>
      </c>
      <c r="H35" s="108"/>
    </row>
    <row r="36" spans="1:26" s="109" customFormat="1" ht="12.75" customHeight="1" x14ac:dyDescent="0.25">
      <c r="A36" s="191" t="s">
        <v>114</v>
      </c>
      <c r="B36" s="192"/>
      <c r="C36" s="105"/>
      <c r="D36" s="112"/>
      <c r="E36" s="108"/>
      <c r="F36" s="108"/>
      <c r="G36" s="121"/>
      <c r="H36" s="108"/>
    </row>
    <row r="37" spans="1:26" s="4" customFormat="1" ht="12.75" customHeight="1" x14ac:dyDescent="0.25">
      <c r="A37" s="162" t="s">
        <v>112</v>
      </c>
      <c r="B37" s="163"/>
      <c r="C37" s="43"/>
      <c r="D37" s="66">
        <v>-14.3</v>
      </c>
      <c r="E37" s="66">
        <v>0</v>
      </c>
      <c r="F37" s="66">
        <v>0.06</v>
      </c>
      <c r="G37" s="69">
        <f>F37</f>
        <v>0.06</v>
      </c>
      <c r="H37" s="66">
        <f>F37-E37-G37+D37+F37</f>
        <v>-14.24</v>
      </c>
      <c r="J37" s="88"/>
    </row>
    <row r="38" spans="1:26" ht="12.75" customHeight="1" x14ac:dyDescent="0.25">
      <c r="A38" s="164" t="s">
        <v>123</v>
      </c>
      <c r="B38" s="161"/>
      <c r="C38" s="42"/>
      <c r="D38" s="47">
        <v>0</v>
      </c>
      <c r="E38" s="47">
        <v>0</v>
      </c>
      <c r="F38" s="47">
        <v>0</v>
      </c>
      <c r="G38" s="69">
        <f>F38</f>
        <v>0</v>
      </c>
      <c r="H38" s="66">
        <f t="shared" ref="H38" si="3">F38-E38-G38+D38+F38</f>
        <v>0</v>
      </c>
    </row>
    <row r="39" spans="1:26" s="4" customFormat="1" ht="12.75" customHeight="1" x14ac:dyDescent="0.25">
      <c r="A39" s="167" t="s">
        <v>110</v>
      </c>
      <c r="B39" s="172"/>
      <c r="C39" s="43"/>
      <c r="D39" s="66">
        <v>-3.79</v>
      </c>
      <c r="E39" s="66">
        <v>0</v>
      </c>
      <c r="F39" s="66">
        <v>0</v>
      </c>
      <c r="G39" s="67">
        <f>F39</f>
        <v>0</v>
      </c>
      <c r="H39" s="66">
        <f>F39-E39-G39+D39+F39</f>
        <v>-3.79</v>
      </c>
    </row>
    <row r="40" spans="1:26" ht="12" customHeight="1" x14ac:dyDescent="0.25">
      <c r="A40" s="173" t="s">
        <v>122</v>
      </c>
      <c r="B40" s="174"/>
      <c r="C40" s="42"/>
      <c r="D40" s="47">
        <v>0</v>
      </c>
      <c r="E40" s="47">
        <v>0</v>
      </c>
      <c r="F40" s="47">
        <v>0</v>
      </c>
      <c r="G40" s="65">
        <v>0</v>
      </c>
      <c r="H40" s="66">
        <f>F40-E40-G40+D40+F40</f>
        <v>0</v>
      </c>
    </row>
    <row r="41" spans="1:26" s="83" customFormat="1" ht="23.25" customHeight="1" x14ac:dyDescent="0.25">
      <c r="A41" s="167" t="s">
        <v>131</v>
      </c>
      <c r="B41" s="168"/>
      <c r="C41" s="133" t="s">
        <v>132</v>
      </c>
      <c r="D41" s="94">
        <v>3.88</v>
      </c>
      <c r="E41" s="94">
        <v>4.68</v>
      </c>
      <c r="F41" s="94">
        <v>4.68</v>
      </c>
      <c r="G41" s="95">
        <f>G42</f>
        <v>0.79559999999999997</v>
      </c>
      <c r="H41" s="66">
        <f>F41-E41-G41+D41+F41</f>
        <v>7.7644000000000002</v>
      </c>
    </row>
    <row r="42" spans="1:26" s="83" customFormat="1" ht="15.75" customHeight="1" x14ac:dyDescent="0.25">
      <c r="A42" s="100" t="s">
        <v>48</v>
      </c>
      <c r="B42" s="101"/>
      <c r="C42" s="91"/>
      <c r="D42" s="92">
        <v>0</v>
      </c>
      <c r="E42" s="92">
        <f>E41*17%</f>
        <v>0.79559999999999997</v>
      </c>
      <c r="F42" s="92">
        <f>F41*17%</f>
        <v>0.79559999999999997</v>
      </c>
      <c r="G42" s="93">
        <f>F42</f>
        <v>0.79559999999999997</v>
      </c>
      <c r="H42" s="66">
        <f t="shared" ref="H42" si="4">F42-E42-G42+D42+F42</f>
        <v>0</v>
      </c>
    </row>
    <row r="43" spans="1:26" s="83" customFormat="1" ht="23.25" customHeight="1" x14ac:dyDescent="0.25">
      <c r="A43" s="167" t="s">
        <v>111</v>
      </c>
      <c r="B43" s="168"/>
      <c r="C43" s="90"/>
      <c r="D43" s="94">
        <v>24.48</v>
      </c>
      <c r="E43" s="94">
        <v>11.59</v>
      </c>
      <c r="F43" s="94">
        <v>9.6</v>
      </c>
      <c r="G43" s="95">
        <f>G44</f>
        <v>1.6320000000000001</v>
      </c>
      <c r="H43" s="66">
        <f>F43-E43-G43+D43+F43</f>
        <v>30.457999999999998</v>
      </c>
    </row>
    <row r="44" spans="1:26" s="83" customFormat="1" ht="15.75" customHeight="1" x14ac:dyDescent="0.25">
      <c r="A44" s="100" t="s">
        <v>48</v>
      </c>
      <c r="B44" s="101"/>
      <c r="C44" s="91"/>
      <c r="D44" s="92">
        <v>-0.83</v>
      </c>
      <c r="E44" s="92">
        <f>E43*17%</f>
        <v>1.9703000000000002</v>
      </c>
      <c r="F44" s="92">
        <f>F43*17%</f>
        <v>1.6320000000000001</v>
      </c>
      <c r="G44" s="93">
        <f>F44</f>
        <v>1.6320000000000001</v>
      </c>
      <c r="H44" s="66">
        <f>F44-E44-G44+D44+F44</f>
        <v>-1.1682999999999999</v>
      </c>
    </row>
    <row r="45" spans="1:26" s="109" customFormat="1" ht="11.25" customHeight="1" x14ac:dyDescent="0.25">
      <c r="A45" s="165" t="s">
        <v>115</v>
      </c>
      <c r="B45" s="166"/>
      <c r="C45" s="105"/>
      <c r="D45" s="106"/>
      <c r="E45" s="107">
        <f>E37+E39+E41+E43</f>
        <v>16.27</v>
      </c>
      <c r="F45" s="107">
        <f>F37+F39+F41+F43</f>
        <v>14.34</v>
      </c>
      <c r="G45" s="107">
        <f>G37+G39+G41+G43</f>
        <v>2.4876</v>
      </c>
      <c r="H45" s="140"/>
    </row>
    <row r="46" spans="1:26" s="113" customFormat="1" x14ac:dyDescent="0.25">
      <c r="A46" s="110" t="s">
        <v>119</v>
      </c>
      <c r="B46" s="111"/>
      <c r="C46" s="105"/>
      <c r="D46" s="112"/>
      <c r="E46" s="105">
        <f>E35+E45</f>
        <v>831.18999999999994</v>
      </c>
      <c r="F46" s="105">
        <f>F35+F45</f>
        <v>789.23</v>
      </c>
      <c r="G46" s="105">
        <f>G35+G45</f>
        <v>668.86059999999998</v>
      </c>
      <c r="H46" s="108"/>
    </row>
    <row r="47" spans="1:26" s="113" customFormat="1" ht="23.25" x14ac:dyDescent="0.25">
      <c r="A47" s="114" t="s">
        <v>120</v>
      </c>
      <c r="B47" s="115"/>
      <c r="C47" s="105"/>
      <c r="D47" s="108">
        <f>D3</f>
        <v>-840.08</v>
      </c>
      <c r="E47" s="105"/>
      <c r="F47" s="105"/>
      <c r="G47" s="105"/>
      <c r="H47" s="108">
        <f>F46-E46+D47+F46-G46</f>
        <v>-761.67059999999992</v>
      </c>
      <c r="J47" s="116"/>
    </row>
    <row r="48" spans="1:26" s="113" customFormat="1" ht="25.5" customHeight="1" x14ac:dyDescent="0.25">
      <c r="A48" s="187" t="s">
        <v>137</v>
      </c>
      <c r="B48" s="187"/>
      <c r="C48" s="117"/>
      <c r="D48" s="117"/>
      <c r="E48" s="108"/>
      <c r="F48" s="105"/>
      <c r="G48" s="105"/>
      <c r="H48" s="118">
        <f>H49+H50</f>
        <v>-761.67059999999992</v>
      </c>
      <c r="I48" s="119"/>
      <c r="J48" s="141"/>
      <c r="K48" s="119"/>
      <c r="L48" s="141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1:26" s="113" customFormat="1" ht="30.75" customHeight="1" x14ac:dyDescent="0.25">
      <c r="A49" s="120" t="s">
        <v>117</v>
      </c>
      <c r="B49" s="120"/>
      <c r="C49" s="117"/>
      <c r="D49" s="117"/>
      <c r="E49" s="108"/>
      <c r="F49" s="105"/>
      <c r="G49" s="105"/>
      <c r="H49" s="118">
        <f>H43+H41</f>
        <v>38.2224</v>
      </c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spans="1:26" s="113" customFormat="1" ht="30.75" customHeight="1" x14ac:dyDescent="0.25">
      <c r="A50" s="131" t="s">
        <v>118</v>
      </c>
      <c r="B50" s="132"/>
      <c r="C50" s="117"/>
      <c r="D50" s="117"/>
      <c r="E50" s="108"/>
      <c r="F50" s="105"/>
      <c r="G50" s="105"/>
      <c r="H50" s="118">
        <f>H8+H25+H29+H37+H39</f>
        <v>-799.89299999999992</v>
      </c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</row>
    <row r="51" spans="1:26" s="4" customFormat="1" ht="14.25" customHeight="1" x14ac:dyDescent="0.25">
      <c r="A51" s="84"/>
      <c r="B51" s="84"/>
      <c r="C51" s="85"/>
      <c r="D51" s="86"/>
      <c r="E51" s="86"/>
      <c r="F51" s="86"/>
      <c r="G51" s="86"/>
      <c r="H51" s="86"/>
    </row>
    <row r="52" spans="1:26" s="4" customFormat="1" ht="14.25" customHeight="1" x14ac:dyDescent="0.25">
      <c r="A52" s="84"/>
      <c r="B52" s="84"/>
      <c r="C52" s="85"/>
      <c r="D52" s="86"/>
      <c r="E52" s="86"/>
      <c r="F52" s="86"/>
      <c r="G52" s="86"/>
      <c r="H52" s="86"/>
    </row>
    <row r="53" spans="1:26" s="4" customFormat="1" ht="14.25" customHeight="1" x14ac:dyDescent="0.25">
      <c r="A53" s="84"/>
      <c r="B53" s="84"/>
      <c r="C53" s="85"/>
      <c r="D53" s="86"/>
      <c r="E53" s="86"/>
      <c r="F53" s="86"/>
      <c r="G53" s="86"/>
      <c r="H53" s="86"/>
    </row>
    <row r="54" spans="1:26" x14ac:dyDescent="0.25">
      <c r="A54" s="21" t="s">
        <v>138</v>
      </c>
      <c r="D54" s="23"/>
      <c r="E54" s="23"/>
      <c r="F54" s="23"/>
      <c r="G54" s="23"/>
    </row>
    <row r="55" spans="1:26" ht="12" customHeight="1" x14ac:dyDescent="0.25">
      <c r="A55" s="169" t="s">
        <v>80</v>
      </c>
      <c r="B55" s="170"/>
      <c r="C55" s="171"/>
      <c r="D55" s="89" t="s">
        <v>121</v>
      </c>
      <c r="E55" s="32" t="s">
        <v>50</v>
      </c>
      <c r="F55" s="32" t="s">
        <v>51</v>
      </c>
      <c r="G55" s="32" t="s">
        <v>52</v>
      </c>
    </row>
    <row r="56" spans="1:26" ht="15" customHeight="1" x14ac:dyDescent="0.25">
      <c r="A56" s="159" t="s">
        <v>143</v>
      </c>
      <c r="B56" s="160"/>
      <c r="C56" s="161"/>
      <c r="D56" s="102" t="s">
        <v>84</v>
      </c>
      <c r="E56" s="142">
        <v>43374</v>
      </c>
      <c r="F56" s="32" t="s">
        <v>141</v>
      </c>
      <c r="G56" s="72">
        <v>31.45</v>
      </c>
      <c r="I56" s="51"/>
      <c r="J56" s="51"/>
      <c r="K56" s="51"/>
      <c r="L56" s="51"/>
      <c r="M56" s="51"/>
    </row>
    <row r="57" spans="1:26" s="83" customFormat="1" ht="15" customHeight="1" x14ac:dyDescent="0.25">
      <c r="A57" s="159" t="s">
        <v>148</v>
      </c>
      <c r="B57" s="160"/>
      <c r="C57" s="161"/>
      <c r="D57" s="102" t="s">
        <v>142</v>
      </c>
      <c r="E57" s="142">
        <v>43405</v>
      </c>
      <c r="F57" s="32" t="s">
        <v>140</v>
      </c>
      <c r="G57" s="72">
        <v>26.38</v>
      </c>
      <c r="I57" s="87"/>
      <c r="J57" s="87"/>
      <c r="K57" s="87"/>
      <c r="L57" s="87"/>
      <c r="M57" s="87"/>
    </row>
    <row r="58" spans="1:26" s="4" customFormat="1" ht="13.5" customHeight="1" x14ac:dyDescent="0.25">
      <c r="A58" s="97" t="s">
        <v>7</v>
      </c>
      <c r="B58" s="98"/>
      <c r="C58" s="96"/>
      <c r="D58" s="96"/>
      <c r="E58" s="48"/>
      <c r="F58" s="49"/>
      <c r="G58" s="50">
        <f>SUM(G56:G57)</f>
        <v>57.83</v>
      </c>
      <c r="I58" s="104"/>
    </row>
    <row r="59" spans="1:26" s="4" customFormat="1" ht="13.5" customHeight="1" x14ac:dyDescent="0.25">
      <c r="A59" s="78"/>
      <c r="B59" s="79"/>
      <c r="C59" s="79"/>
      <c r="D59" s="79"/>
      <c r="E59" s="80"/>
      <c r="F59" s="81"/>
      <c r="G59" s="82"/>
    </row>
    <row r="60" spans="1:26" x14ac:dyDescent="0.25">
      <c r="A60" s="21" t="s">
        <v>42</v>
      </c>
      <c r="D60" s="23"/>
      <c r="E60" s="23"/>
      <c r="F60" s="23"/>
      <c r="G60" s="23"/>
    </row>
    <row r="61" spans="1:26" x14ac:dyDescent="0.25">
      <c r="A61" s="21" t="s">
        <v>43</v>
      </c>
      <c r="D61" s="23"/>
      <c r="E61" s="23"/>
      <c r="F61" s="23"/>
      <c r="G61" s="23"/>
    </row>
    <row r="62" spans="1:26" ht="23.25" customHeight="1" x14ac:dyDescent="0.25">
      <c r="A62" s="176" t="s">
        <v>54</v>
      </c>
      <c r="B62" s="177"/>
      <c r="C62" s="177"/>
      <c r="D62" s="177"/>
      <c r="E62" s="146"/>
      <c r="F62" s="34" t="s">
        <v>51</v>
      </c>
      <c r="G62" s="33" t="s">
        <v>53</v>
      </c>
    </row>
    <row r="63" spans="1:26" x14ac:dyDescent="0.25">
      <c r="A63" s="176" t="s">
        <v>68</v>
      </c>
      <c r="B63" s="177"/>
      <c r="C63" s="177"/>
      <c r="D63" s="177"/>
      <c r="E63" s="146"/>
      <c r="F63" s="32"/>
      <c r="G63" s="32">
        <v>0</v>
      </c>
    </row>
    <row r="64" spans="1:26" x14ac:dyDescent="0.25">
      <c r="A64" s="23"/>
      <c r="D64" s="23"/>
      <c r="E64" s="23"/>
      <c r="F64" s="23"/>
      <c r="G64" s="23"/>
    </row>
    <row r="66" spans="1:8" x14ac:dyDescent="0.25">
      <c r="A66" s="4" t="s">
        <v>105</v>
      </c>
      <c r="E66" s="35"/>
      <c r="F66" s="73"/>
      <c r="G66" s="35"/>
      <c r="H66" s="83"/>
    </row>
    <row r="67" spans="1:8" x14ac:dyDescent="0.25">
      <c r="A67" s="21" t="s">
        <v>139</v>
      </c>
      <c r="B67" s="74"/>
      <c r="C67" s="75"/>
      <c r="D67" s="21"/>
      <c r="E67" s="35"/>
      <c r="F67" s="73"/>
      <c r="G67" s="35"/>
      <c r="H67" s="83"/>
    </row>
    <row r="68" spans="1:8" ht="43.5" customHeight="1" x14ac:dyDescent="0.25">
      <c r="A68" s="175" t="s">
        <v>147</v>
      </c>
      <c r="B68" s="175"/>
      <c r="C68" s="175"/>
      <c r="D68" s="175"/>
      <c r="E68" s="175"/>
      <c r="F68" s="175"/>
      <c r="G68" s="175"/>
      <c r="H68" s="83"/>
    </row>
    <row r="72" spans="1:8" x14ac:dyDescent="0.25">
      <c r="A72" s="4" t="s">
        <v>69</v>
      </c>
      <c r="B72" s="45"/>
      <c r="C72" s="46"/>
      <c r="D72" s="4"/>
      <c r="E72" s="4" t="s">
        <v>70</v>
      </c>
      <c r="F72" s="4"/>
    </row>
    <row r="73" spans="1:8" x14ac:dyDescent="0.25">
      <c r="A73" s="4" t="s">
        <v>71</v>
      </c>
      <c r="B73" s="45"/>
      <c r="C73" s="46"/>
      <c r="D73" s="4"/>
      <c r="E73" s="4"/>
      <c r="F73" s="4"/>
    </row>
    <row r="74" spans="1:8" x14ac:dyDescent="0.25">
      <c r="A74" s="4" t="s">
        <v>83</v>
      </c>
      <c r="B74" s="45"/>
      <c r="C74" s="46"/>
      <c r="D74" s="4"/>
      <c r="E74" s="4"/>
      <c r="F74" s="4"/>
    </row>
    <row r="76" spans="1:8" x14ac:dyDescent="0.25">
      <c r="A76" s="23" t="s">
        <v>72</v>
      </c>
      <c r="B76" s="76"/>
    </row>
    <row r="77" spans="1:8" x14ac:dyDescent="0.25">
      <c r="A77" s="23" t="s">
        <v>73</v>
      </c>
      <c r="B77" s="76"/>
      <c r="C77" s="44" t="s">
        <v>24</v>
      </c>
    </row>
    <row r="78" spans="1:8" x14ac:dyDescent="0.25">
      <c r="A78" s="23" t="s">
        <v>74</v>
      </c>
      <c r="B78" s="76"/>
      <c r="C78" s="44" t="s">
        <v>75</v>
      </c>
    </row>
    <row r="79" spans="1:8" x14ac:dyDescent="0.25">
      <c r="A79" s="23" t="s">
        <v>76</v>
      </c>
      <c r="B79" s="76"/>
      <c r="C79" s="44" t="s">
        <v>77</v>
      </c>
    </row>
    <row r="80" spans="1:8" x14ac:dyDescent="0.25">
      <c r="A80" s="23"/>
      <c r="B80" s="76"/>
    </row>
  </sheetData>
  <mergeCells count="36">
    <mergeCell ref="A34:B34"/>
    <mergeCell ref="A3:B3"/>
    <mergeCell ref="A6:H6"/>
    <mergeCell ref="A48:B48"/>
    <mergeCell ref="A35:B35"/>
    <mergeCell ref="A36:B36"/>
    <mergeCell ref="A29:B29"/>
    <mergeCell ref="A31:B31"/>
    <mergeCell ref="A32:B32"/>
    <mergeCell ref="A33:B33"/>
    <mergeCell ref="A68:G68"/>
    <mergeCell ref="A62:E62"/>
    <mergeCell ref="A63:E63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25:B25"/>
    <mergeCell ref="A27:B27"/>
    <mergeCell ref="A56:C56"/>
    <mergeCell ref="A57:C57"/>
    <mergeCell ref="A37:B37"/>
    <mergeCell ref="A38:B38"/>
    <mergeCell ref="A45:B45"/>
    <mergeCell ref="A43:B43"/>
    <mergeCell ref="A55:C55"/>
    <mergeCell ref="A39:B39"/>
    <mergeCell ref="A40:B40"/>
    <mergeCell ref="A41:B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2019-02-11T00:00:14Z</cp:lastPrinted>
  <dcterms:created xsi:type="dcterms:W3CDTF">2013-02-18T04:38:06Z</dcterms:created>
  <dcterms:modified xsi:type="dcterms:W3CDTF">2019-02-12T00:02:21Z</dcterms:modified>
</cp:coreProperties>
</file>