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44" i="8"/>
  <c r="F44"/>
  <c r="E44"/>
  <c r="H48"/>
  <c r="F41"/>
  <c r="E41"/>
  <c r="G41"/>
  <c r="H41"/>
  <c r="G40"/>
  <c r="H40"/>
  <c r="F28"/>
  <c r="E28"/>
  <c r="G28"/>
  <c r="H28"/>
  <c r="H33"/>
  <c r="H32"/>
  <c r="H31"/>
  <c r="H30"/>
  <c r="H38"/>
  <c r="F27"/>
  <c r="G27"/>
  <c r="G25"/>
  <c r="H25"/>
  <c r="F21"/>
  <c r="F8"/>
  <c r="E21"/>
  <c r="E8"/>
  <c r="H8"/>
  <c r="H36"/>
  <c r="H49"/>
  <c r="G8"/>
  <c r="G34"/>
  <c r="F34"/>
  <c r="E34"/>
  <c r="F43"/>
  <c r="G43"/>
  <c r="G42"/>
  <c r="H42"/>
  <c r="H47"/>
  <c r="D23"/>
  <c r="D22"/>
  <c r="F23"/>
  <c r="F22"/>
  <c r="D3"/>
  <c r="G45"/>
  <c r="E43"/>
  <c r="H43"/>
  <c r="E45"/>
  <c r="D46"/>
  <c r="F45"/>
  <c r="H46"/>
  <c r="H39"/>
  <c r="H37"/>
  <c r="G21"/>
  <c r="G15"/>
  <c r="G12"/>
  <c r="G18"/>
  <c r="G57"/>
  <c r="F26"/>
  <c r="E27"/>
  <c r="E26"/>
  <c r="C27"/>
  <c r="C26"/>
  <c r="C23"/>
  <c r="C22"/>
  <c r="C17"/>
  <c r="C16"/>
  <c r="G23"/>
  <c r="G22"/>
  <c r="G20"/>
  <c r="G19"/>
  <c r="G17"/>
  <c r="G16"/>
  <c r="G14"/>
  <c r="G13"/>
  <c r="G10"/>
  <c r="G9"/>
  <c r="H27"/>
  <c r="H26"/>
  <c r="E23"/>
  <c r="H23"/>
  <c r="E22"/>
  <c r="H22"/>
  <c r="H21"/>
  <c r="D20"/>
  <c r="E20"/>
  <c r="F20"/>
  <c r="H20"/>
  <c r="D19"/>
  <c r="E19"/>
  <c r="F19"/>
  <c r="H19"/>
  <c r="H18"/>
  <c r="D17"/>
  <c r="E17"/>
  <c r="F17"/>
  <c r="H17"/>
  <c r="D16"/>
  <c r="E16"/>
  <c r="F16"/>
  <c r="H16"/>
  <c r="H15"/>
  <c r="E14"/>
  <c r="F14"/>
  <c r="D14"/>
  <c r="H14"/>
  <c r="E13"/>
  <c r="F13"/>
  <c r="D13"/>
  <c r="H13"/>
  <c r="H12"/>
  <c r="E10"/>
  <c r="F10"/>
  <c r="D10"/>
  <c r="H10"/>
  <c r="E9"/>
  <c r="F9"/>
  <c r="D9"/>
  <c r="H9"/>
  <c r="C20"/>
  <c r="C19"/>
  <c r="C14"/>
  <c r="C13"/>
  <c r="C10"/>
  <c r="C9"/>
</calcChain>
</file>

<file path=xl/comments1.xml><?xml version="1.0" encoding="utf-8"?>
<comments xmlns="http://schemas.openxmlformats.org/spreadsheetml/2006/main">
  <authors>
    <author>Finans</author>
  </authors>
  <commentList>
    <comment ref="C42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Вимперг
Вишневская</t>
        </r>
      </text>
    </comment>
  </commentList>
</comments>
</file>

<file path=xl/sharedStrings.xml><?xml version="1.0" encoding="utf-8"?>
<sst xmlns="http://schemas.openxmlformats.org/spreadsheetml/2006/main" count="181" uniqueCount="161">
  <si>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</si>
  <si>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</si>
  <si>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</si>
  <si>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</si>
  <si>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</si>
  <si>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</si>
  <si>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</si>
  <si>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</si>
  <si>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</si>
  <si>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</si>
  <si>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</si>
  <si>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</si>
  <si>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</si>
  <si>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</si>
  <si>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</si>
  <si>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</si>
  <si>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</si>
  <si>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</si>
  <si>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</si>
  <si>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</si>
  <si>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</si>
  <si>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</si>
  <si>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</si>
  <si>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</si>
  <si>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</si>
  <si>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</si>
  <si>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</si>
  <si>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</si>
  <si>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</si>
  <si>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</si>
  <si>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</si>
  <si>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</si>
  <si>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</si>
  <si>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</si>
  <si>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</si>
  <si>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</si>
  <si>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</si>
  <si>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</si>
  <si>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</si>
  <si>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</si>
  <si>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</si>
  <si>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</si>
  <si>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</si>
  <si>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</si>
  <si>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</si>
  <si>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</si>
  <si>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</si>
  <si>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</si>
  <si>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</si>
  <si>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</si>
  <si>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</si>
  <si>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</si>
  <si>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</si>
  <si>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</si>
  <si>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</si>
  <si>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</si>
  <si>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</si>
  <si>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</si>
  <si>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</si>
  <si>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</si>
  <si>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</si>
  <si>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</si>
  <si>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</si>
  <si>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</si>
  <si>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</si>
  <si>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</si>
  <si>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</si>
  <si>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</si>
  <si>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</si>
  <si>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</si>
  <si>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</si>
  <si>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</si>
  <si>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</si>
  <si>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</si>
  <si>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</si>
  <si>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</si>
  <si>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</si>
  <si>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</si>
  <si>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</si>
  <si>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</si>
  <si>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</si>
  <si>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</si>
  <si>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</si>
  <si>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</si>
  <si>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</si>
  <si>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</si>
  <si>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</si>
  <si>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</si>
  <si>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</si>
  <si>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Ленинского района-1":</t>
  </si>
  <si>
    <t>ООО "Эра"</t>
  </si>
  <si>
    <t>2-265-897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</si>
  <si>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</si>
  <si>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</si>
  <si>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</si>
  <si>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</si>
  <si>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</si>
  <si>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</si>
  <si>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</si>
  <si>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</si>
  <si>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</si>
  <si>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</si>
  <si>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</si>
  <si>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</si>
  <si>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</si>
  <si>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</si>
  <si>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</si>
  <si>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</si>
  <si>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</si>
  <si>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</si>
  <si>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ул. Светланская</t>
  </si>
  <si>
    <t>Часть 4</t>
  </si>
  <si>
    <t xml:space="preserve">                                             №  108/Б</t>
  </si>
  <si>
    <t>01.09.2009г.</t>
  </si>
  <si>
    <t>Светланская, 108/б</t>
  </si>
  <si>
    <t>ул. Тунгусская, 8</t>
  </si>
  <si>
    <t>Колличество проживающих</t>
  </si>
  <si>
    <t>3 054,90 м2</t>
  </si>
  <si>
    <t>4.Капитальный ремонт</t>
  </si>
  <si>
    <t>5. Текущий ремонт коммуникаций, проходящих через нежилые помещения</t>
  </si>
  <si>
    <t>3.На основании решения собрания</t>
  </si>
  <si>
    <t>ИТОГО ПО ДОМУ:</t>
  </si>
  <si>
    <t>ПРОЧИЕ УСЛУГИ:</t>
  </si>
  <si>
    <t>ИТОГО ПО ПРОЧИМ УСЛУГАМ:</t>
  </si>
  <si>
    <t>Примечание: Указанный тариф применяется с 01.05.2014г.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</si>
  <si>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</si>
  <si>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</si>
  <si>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</si>
  <si>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</si>
  <si>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</si>
  <si>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исполни-ль</t>
  </si>
  <si>
    <t>ООО Эра</t>
  </si>
  <si>
    <t>4.1 Услуги по управл-ю не предусмот-ы</t>
  </si>
  <si>
    <t>3.1. Услуги по управлению не предусм-ы</t>
  </si>
  <si>
    <t>ООО " Восток Мегаполис"</t>
  </si>
  <si>
    <t>182,6 м2</t>
  </si>
  <si>
    <t>584,2 м2</t>
  </si>
  <si>
    <t>Вертикаль</t>
  </si>
  <si>
    <t>Ремонт водостоков, чистка воронок и отливов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</si>
  <si>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</si>
  <si>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</si>
  <si>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</si>
  <si>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</si>
  <si>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</si>
  <si>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</si>
  <si>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</si>
  <si>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</si>
  <si>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</si>
  <si>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</si>
  <si>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</si>
  <si>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</si>
  <si>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</si>
  <si>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август</t>
  </si>
  <si>
    <t>1 компл.</t>
  </si>
  <si>
    <t>Устройство дренажа в подвале</t>
  </si>
  <si>
    <t>май</t>
  </si>
  <si>
    <t>4 п.м.</t>
  </si>
  <si>
    <t>Управляющая компания предлагает: ремонт системы электроснабжения. Выполнение предложенных, или иных необходимых собственникам работ возможно за счет дополнительного сбора денежных средств на основании решения общего собрания.</t>
  </si>
  <si>
    <t>5. Телекоммуникаций, на общедомовом имуществе: Ростелеком</t>
  </si>
  <si>
    <t>390 руб. в мес</t>
  </si>
  <si>
    <t xml:space="preserve">ИСХ         43  / 03             от   "   19     "   марта          2018г.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</si>
</sst>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0" borderId="0" xfId="0" applyAlignment="1"/>
    <xf numFmtId="0" fontId="7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14" fillId="0" borderId="0" xfId="0" applyFont="1" applyAlignment="1"/>
    <xf numFmtId="2" fontId="4" fillId="0" borderId="0" xfId="0" applyNumberFormat="1" applyFont="1"/>
    <xf numFmtId="0" fontId="3" fillId="0" borderId="6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4" fillId="0" borderId="6" xfId="0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164" fontId="4" fillId="0" borderId="0" xfId="0" applyNumberFormat="1" applyFont="1"/>
    <xf numFmtId="164" fontId="9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" fontId="7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164" fontId="0" fillId="2" borderId="0" xfId="0" applyNumberForma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9" fillId="2" borderId="7" xfId="0" applyFont="1" applyFill="1" applyBorder="1" applyAlignment="1">
      <alignment wrapText="1"/>
    </xf>
    <xf numFmtId="2" fontId="9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2" fontId="9" fillId="0" borderId="3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/>
    <xf numFmtId="0" fontId="0" fillId="0" borderId="6" xfId="0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/>
    <xf numFmtId="0" fontId="9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13" sqref="E13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139</v>
      </c>
      <c r="C1" s="1"/>
    </row>
    <row r="2" spans="1:4" ht="15" customHeight="1">
      <c r="A2" s="2" t="s">
        <v>45</v>
      </c>
      <c r="C2" s="4"/>
    </row>
    <row r="3" spans="1:4" ht="15.75">
      <c r="B3" s="24" t="s">
        <v>112</v>
      </c>
      <c r="C3" s="24" t="s">
        <v>110</v>
      </c>
    </row>
    <row r="4" spans="1:4" ht="14.25" customHeight="1">
      <c r="A4" s="22" t="s">
        <v>160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87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88</v>
      </c>
      <c r="D8" s="10"/>
    </row>
    <row r="9" spans="1:4" s="3" customFormat="1" ht="12" customHeight="1">
      <c r="A9" s="13" t="s">
        <v>1</v>
      </c>
      <c r="B9" s="14" t="s">
        <v>10</v>
      </c>
      <c r="C9" s="138" t="s">
        <v>11</v>
      </c>
      <c r="D9" s="139"/>
    </row>
    <row r="10" spans="1:4" s="3" customFormat="1" ht="24" customHeight="1">
      <c r="A10" s="13" t="s">
        <v>2</v>
      </c>
      <c r="B10" s="15" t="s">
        <v>12</v>
      </c>
      <c r="C10" s="140" t="s">
        <v>92</v>
      </c>
      <c r="D10" s="141"/>
    </row>
    <row r="11" spans="1:4" s="3" customFormat="1" ht="15" customHeight="1">
      <c r="A11" s="13" t="s">
        <v>3</v>
      </c>
      <c r="B11" s="14" t="s">
        <v>13</v>
      </c>
      <c r="C11" s="138" t="s">
        <v>14</v>
      </c>
      <c r="D11" s="139"/>
    </row>
    <row r="12" spans="1:4" s="3" customFormat="1" ht="18.75" customHeight="1">
      <c r="A12" s="142">
        <v>5</v>
      </c>
      <c r="B12" s="142" t="s">
        <v>93</v>
      </c>
      <c r="C12" s="55" t="s">
        <v>94</v>
      </c>
      <c r="D12" s="56" t="s">
        <v>95</v>
      </c>
    </row>
    <row r="13" spans="1:4" s="3" customFormat="1" ht="14.25" customHeight="1">
      <c r="A13" s="142"/>
      <c r="B13" s="142"/>
      <c r="C13" s="55" t="s">
        <v>96</v>
      </c>
      <c r="D13" s="56" t="s">
        <v>97</v>
      </c>
    </row>
    <row r="14" spans="1:4" s="3" customFormat="1">
      <c r="A14" s="142"/>
      <c r="B14" s="142"/>
      <c r="C14" s="55" t="s">
        <v>98</v>
      </c>
      <c r="D14" s="56" t="s">
        <v>99</v>
      </c>
    </row>
    <row r="15" spans="1:4" s="3" customFormat="1" ht="16.5" customHeight="1">
      <c r="A15" s="142"/>
      <c r="B15" s="142"/>
      <c r="C15" s="55" t="s">
        <v>100</v>
      </c>
      <c r="D15" s="56" t="s">
        <v>101</v>
      </c>
    </row>
    <row r="16" spans="1:4" s="3" customFormat="1" ht="16.5" customHeight="1">
      <c r="A16" s="142"/>
      <c r="B16" s="142"/>
      <c r="C16" s="55" t="s">
        <v>102</v>
      </c>
      <c r="D16" s="56" t="s">
        <v>103</v>
      </c>
    </row>
    <row r="17" spans="1:4" s="5" customFormat="1" ht="15.75" customHeight="1">
      <c r="A17" s="142"/>
      <c r="B17" s="142"/>
      <c r="C17" s="55" t="s">
        <v>104</v>
      </c>
      <c r="D17" s="56" t="s">
        <v>105</v>
      </c>
    </row>
    <row r="18" spans="1:4" s="5" customFormat="1" ht="15.75" customHeight="1">
      <c r="A18" s="142"/>
      <c r="B18" s="142"/>
      <c r="C18" s="57" t="s">
        <v>106</v>
      </c>
      <c r="D18" s="56" t="s">
        <v>107</v>
      </c>
    </row>
    <row r="19" spans="1:4" ht="21.75" customHeight="1">
      <c r="A19" s="13" t="s">
        <v>4</v>
      </c>
      <c r="B19" s="14" t="s">
        <v>15</v>
      </c>
      <c r="C19" s="143" t="s">
        <v>84</v>
      </c>
      <c r="D19" s="144"/>
    </row>
    <row r="20" spans="1:4" s="5" customFormat="1" ht="20.25" customHeight="1">
      <c r="A20" s="13" t="s">
        <v>5</v>
      </c>
      <c r="B20" s="14" t="s">
        <v>16</v>
      </c>
      <c r="C20" s="145" t="s">
        <v>49</v>
      </c>
      <c r="D20" s="146"/>
    </row>
    <row r="21" spans="1:4" s="5" customFormat="1" ht="15" customHeight="1">
      <c r="A21" s="13" t="s">
        <v>6</v>
      </c>
      <c r="B21" s="14" t="s">
        <v>17</v>
      </c>
      <c r="C21" s="140" t="s">
        <v>18</v>
      </c>
      <c r="D21" s="147"/>
    </row>
    <row r="22" spans="1:4" ht="13.5" customHeight="1">
      <c r="A22" s="25"/>
      <c r="B22" s="26"/>
      <c r="C22" s="25"/>
      <c r="D22" s="25"/>
    </row>
    <row r="23" spans="1:4">
      <c r="A23" s="8" t="s">
        <v>19</v>
      </c>
      <c r="B23" s="17"/>
      <c r="C23" s="17"/>
      <c r="D23" s="105"/>
    </row>
    <row r="24" spans="1:4" ht="12.75" customHeight="1">
      <c r="A24" s="16"/>
      <c r="B24" s="17"/>
      <c r="C24" s="17"/>
      <c r="D24" s="17"/>
    </row>
    <row r="25" spans="1:4">
      <c r="A25" s="6"/>
      <c r="B25" s="18" t="s">
        <v>20</v>
      </c>
      <c r="C25" s="7" t="s">
        <v>21</v>
      </c>
      <c r="D25" s="9" t="s">
        <v>22</v>
      </c>
    </row>
    <row r="26" spans="1:4" ht="30.75" customHeight="1">
      <c r="A26" s="148" t="s">
        <v>25</v>
      </c>
      <c r="B26" s="149"/>
      <c r="C26" s="149"/>
      <c r="D26" s="150"/>
    </row>
    <row r="27" spans="1:4" ht="12" customHeight="1">
      <c r="A27" s="52"/>
      <c r="B27" s="53"/>
      <c r="C27" s="53"/>
      <c r="D27" s="54"/>
    </row>
    <row r="28" spans="1:4" ht="13.5" customHeight="1">
      <c r="A28" s="7">
        <v>1</v>
      </c>
      <c r="B28" s="6" t="s">
        <v>108</v>
      </c>
      <c r="C28" s="6" t="s">
        <v>23</v>
      </c>
      <c r="D28" s="6" t="s">
        <v>24</v>
      </c>
    </row>
    <row r="29" spans="1:4">
      <c r="A29" s="20" t="s">
        <v>26</v>
      </c>
      <c r="B29" s="19"/>
      <c r="C29" s="19"/>
      <c r="D29" s="19"/>
    </row>
    <row r="30" spans="1:4">
      <c r="A30" s="7">
        <v>1</v>
      </c>
      <c r="B30" s="6" t="s">
        <v>90</v>
      </c>
      <c r="C30" s="6" t="s">
        <v>109</v>
      </c>
      <c r="D30" s="6" t="s">
        <v>91</v>
      </c>
    </row>
    <row r="31" spans="1:4">
      <c r="A31" s="20" t="s">
        <v>38</v>
      </c>
      <c r="B31" s="19"/>
      <c r="C31" s="19"/>
      <c r="D31" s="19"/>
    </row>
    <row r="32" spans="1:4">
      <c r="A32" s="20" t="s">
        <v>39</v>
      </c>
      <c r="B32" s="19"/>
      <c r="C32" s="19"/>
      <c r="D32" s="19"/>
    </row>
    <row r="33" spans="1:4">
      <c r="A33" s="7">
        <v>1</v>
      </c>
      <c r="B33" s="6" t="s">
        <v>134</v>
      </c>
      <c r="C33" s="6" t="s">
        <v>115</v>
      </c>
      <c r="D33" s="6" t="s">
        <v>27</v>
      </c>
    </row>
    <row r="34" spans="1:4">
      <c r="A34" s="20" t="s">
        <v>28</v>
      </c>
      <c r="B34" s="19"/>
      <c r="C34" s="19"/>
      <c r="D34" s="19"/>
    </row>
    <row r="35" spans="1:4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>
      <c r="A36" s="28"/>
      <c r="B36" s="12"/>
      <c r="C36" s="12"/>
      <c r="D36" s="12"/>
    </row>
    <row r="37" spans="1:4">
      <c r="A37" s="4" t="s">
        <v>44</v>
      </c>
      <c r="B37" s="19"/>
      <c r="C37" s="19"/>
      <c r="D37" s="19"/>
    </row>
    <row r="38" spans="1:4">
      <c r="A38" s="7">
        <v>1</v>
      </c>
      <c r="B38" s="6" t="s">
        <v>30</v>
      </c>
      <c r="C38" s="136">
        <v>1959</v>
      </c>
      <c r="D38" s="137"/>
    </row>
    <row r="39" spans="1:4" ht="15" customHeight="1">
      <c r="A39" s="7">
        <v>2</v>
      </c>
      <c r="B39" s="6" t="s">
        <v>32</v>
      </c>
      <c r="C39" s="136">
        <v>5</v>
      </c>
      <c r="D39" s="137"/>
    </row>
    <row r="40" spans="1:4">
      <c r="A40" s="7">
        <v>3</v>
      </c>
      <c r="B40" s="6" t="s">
        <v>33</v>
      </c>
      <c r="C40" s="136">
        <v>4</v>
      </c>
      <c r="D40" s="137"/>
    </row>
    <row r="41" spans="1:4">
      <c r="A41" s="7">
        <v>4</v>
      </c>
      <c r="B41" s="6" t="s">
        <v>31</v>
      </c>
      <c r="C41" s="136" t="s">
        <v>74</v>
      </c>
      <c r="D41" s="137"/>
    </row>
    <row r="42" spans="1:4" ht="15" customHeight="1">
      <c r="A42" s="7">
        <v>5</v>
      </c>
      <c r="B42" s="6" t="s">
        <v>34</v>
      </c>
      <c r="C42" s="136" t="s">
        <v>74</v>
      </c>
      <c r="D42" s="137"/>
    </row>
    <row r="43" spans="1:4">
      <c r="A43" s="7">
        <v>6</v>
      </c>
      <c r="B43" s="6" t="s">
        <v>35</v>
      </c>
      <c r="C43" s="136" t="s">
        <v>117</v>
      </c>
      <c r="D43" s="137"/>
    </row>
    <row r="44" spans="1:4">
      <c r="A44" s="7">
        <v>7</v>
      </c>
      <c r="B44" s="6" t="s">
        <v>36</v>
      </c>
      <c r="C44" s="136" t="s">
        <v>135</v>
      </c>
      <c r="D44" s="137"/>
    </row>
    <row r="45" spans="1:4">
      <c r="A45" s="7">
        <v>8</v>
      </c>
      <c r="B45" s="6" t="s">
        <v>37</v>
      </c>
      <c r="C45" s="136" t="s">
        <v>136</v>
      </c>
      <c r="D45" s="137"/>
    </row>
    <row r="46" spans="1:4">
      <c r="A46" s="7">
        <v>9</v>
      </c>
      <c r="B46" s="6" t="s">
        <v>116</v>
      </c>
      <c r="C46" s="136">
        <v>109</v>
      </c>
      <c r="D46" s="141"/>
    </row>
    <row r="47" spans="1:4">
      <c r="A47" s="7">
        <v>10</v>
      </c>
      <c r="B47" s="6" t="s">
        <v>67</v>
      </c>
      <c r="C47" s="151" t="s">
        <v>113</v>
      </c>
      <c r="D47" s="137"/>
    </row>
    <row r="48" spans="1:4">
      <c r="A48" s="4"/>
    </row>
    <row r="49" spans="1:4">
      <c r="A49" s="4"/>
    </row>
    <row r="51" spans="1:4">
      <c r="A51" s="58"/>
      <c r="B51" s="58"/>
      <c r="C51" s="59"/>
      <c r="D51" s="60"/>
    </row>
    <row r="52" spans="1:4">
      <c r="A52" s="58"/>
      <c r="B52" s="58"/>
      <c r="C52" s="59"/>
      <c r="D52" s="60"/>
    </row>
    <row r="53" spans="1:4">
      <c r="A53" s="58"/>
      <c r="B53" s="58"/>
      <c r="C53" s="59"/>
      <c r="D53" s="60"/>
    </row>
    <row r="54" spans="1:4">
      <c r="A54" s="58"/>
      <c r="B54" s="58"/>
      <c r="C54" s="59"/>
      <c r="D54" s="60"/>
    </row>
    <row r="55" spans="1:4">
      <c r="A55" s="58"/>
      <c r="B55" s="58"/>
      <c r="C55" s="61"/>
      <c r="D55" s="60"/>
    </row>
    <row r="56" spans="1:4">
      <c r="A56" s="58"/>
      <c r="B56" s="58"/>
      <c r="C56" s="62"/>
      <c r="D56" s="60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3"/>
  <sheetViews>
    <sheetView topLeftCell="A62" workbookViewId="0">
      <selection sqref="A1:H82"/>
    </sheetView>
  </sheetViews>
  <sheetFormatPr defaultRowHeight="15"/>
  <cols>
    <col min="1" max="1" width="15.85546875" customWidth="1"/>
    <col min="2" max="2" width="13.42578125" style="31" customWidth="1"/>
    <col min="3" max="3" width="8.5703125" style="44" customWidth="1"/>
    <col min="4" max="4" width="8.28515625" customWidth="1"/>
    <col min="5" max="5" width="9" customWidth="1"/>
    <col min="6" max="6" width="10.28515625" customWidth="1"/>
    <col min="7" max="7" width="11.140625" customWidth="1"/>
    <col min="8" max="8" width="9.7109375" customWidth="1"/>
  </cols>
  <sheetData>
    <row r="1" spans="1:26">
      <c r="A1" s="4" t="s">
        <v>125</v>
      </c>
      <c r="B1"/>
      <c r="C1" s="35"/>
      <c r="D1" s="35"/>
      <c r="G1" s="35"/>
      <c r="H1" s="1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6.5" customHeight="1">
      <c r="A2" s="4" t="s">
        <v>140</v>
      </c>
      <c r="B2"/>
      <c r="C2" s="35"/>
      <c r="D2" s="35"/>
      <c r="G2" s="35"/>
      <c r="H2" s="1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115" customFormat="1" ht="25.5" customHeight="1">
      <c r="A3" s="156" t="s">
        <v>141</v>
      </c>
      <c r="B3" s="156"/>
      <c r="C3" s="119"/>
      <c r="D3" s="129">
        <f>(D4+D5)-0.01</f>
        <v>-900.11</v>
      </c>
      <c r="E3" s="110"/>
      <c r="F3" s="107"/>
      <c r="G3" s="107"/>
      <c r="H3" s="120"/>
      <c r="I3" s="130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26" s="115" customFormat="1" ht="23.25" customHeight="1">
      <c r="A4" s="122" t="s">
        <v>126</v>
      </c>
      <c r="B4" s="122"/>
      <c r="C4" s="119"/>
      <c r="D4" s="129">
        <v>16.05</v>
      </c>
      <c r="E4" s="110"/>
      <c r="F4" s="107"/>
      <c r="G4" s="107"/>
      <c r="H4" s="131"/>
      <c r="I4" s="130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6" s="115" customFormat="1" ht="22.5" customHeight="1">
      <c r="A5" s="122" t="s">
        <v>127</v>
      </c>
      <c r="B5" s="122"/>
      <c r="C5" s="119"/>
      <c r="D5" s="129">
        <v>-916.15</v>
      </c>
      <c r="E5" s="110"/>
      <c r="F5" s="107"/>
      <c r="G5" s="107"/>
      <c r="H5" s="120"/>
      <c r="I5" s="130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5" customHeight="1">
      <c r="A6" s="157" t="s">
        <v>142</v>
      </c>
      <c r="B6" s="158"/>
      <c r="C6" s="158"/>
      <c r="D6" s="158"/>
      <c r="E6" s="158"/>
      <c r="F6" s="158"/>
      <c r="G6" s="158"/>
      <c r="H6" s="159"/>
      <c r="I6" s="101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56.25" customHeight="1">
      <c r="A7" s="170" t="s">
        <v>55</v>
      </c>
      <c r="B7" s="171"/>
      <c r="C7" s="40" t="s">
        <v>56</v>
      </c>
      <c r="D7" s="29" t="s">
        <v>57</v>
      </c>
      <c r="E7" s="29" t="s">
        <v>58</v>
      </c>
      <c r="F7" s="29" t="s">
        <v>59</v>
      </c>
      <c r="G7" s="36" t="s">
        <v>60</v>
      </c>
      <c r="H7" s="29" t="s">
        <v>61</v>
      </c>
      <c r="J7" s="73"/>
    </row>
    <row r="8" spans="1:26" ht="17.25" customHeight="1">
      <c r="A8" s="170" t="s">
        <v>62</v>
      </c>
      <c r="B8" s="162"/>
      <c r="C8" s="41">
        <v>15.12</v>
      </c>
      <c r="D8" s="63">
        <v>-292.86</v>
      </c>
      <c r="E8" s="72">
        <f>E12+E15+E18+E21</f>
        <v>551.73</v>
      </c>
      <c r="F8" s="72">
        <f>F12+F15+F18+F21</f>
        <v>511.96999999999997</v>
      </c>
      <c r="G8" s="72">
        <f>F8</f>
        <v>511.96999999999997</v>
      </c>
      <c r="H8" s="68">
        <f>F8-E8+D8</f>
        <v>-332.62000000000006</v>
      </c>
      <c r="J8" s="73"/>
    </row>
    <row r="9" spans="1:26">
      <c r="A9" s="37" t="s">
        <v>63</v>
      </c>
      <c r="B9" s="38"/>
      <c r="C9" s="42">
        <f>C8-C10</f>
        <v>13.607999999999999</v>
      </c>
      <c r="D9" s="47">
        <f>D8-D10</f>
        <v>-263.57400000000001</v>
      </c>
      <c r="E9" s="47">
        <f>E8-E10</f>
        <v>496.55700000000002</v>
      </c>
      <c r="F9" s="47">
        <f>F8-F10</f>
        <v>460.77299999999997</v>
      </c>
      <c r="G9" s="47">
        <f>G8-G10</f>
        <v>460.77299999999997</v>
      </c>
      <c r="H9" s="68">
        <f t="shared" ref="H9:H10" si="0">F9-E9+D9</f>
        <v>-299.35800000000006</v>
      </c>
      <c r="J9" s="73"/>
    </row>
    <row r="10" spans="1:26">
      <c r="A10" s="172" t="s">
        <v>64</v>
      </c>
      <c r="B10" s="169"/>
      <c r="C10" s="42">
        <f>C8*10%</f>
        <v>1.512</v>
      </c>
      <c r="D10" s="47">
        <f>D8*10%</f>
        <v>-29.286000000000001</v>
      </c>
      <c r="E10" s="47">
        <f>E8*10%</f>
        <v>55.173000000000002</v>
      </c>
      <c r="F10" s="47">
        <f>F8*10%</f>
        <v>51.197000000000003</v>
      </c>
      <c r="G10" s="47">
        <f>G8*10%</f>
        <v>51.197000000000003</v>
      </c>
      <c r="H10" s="68">
        <f t="shared" si="0"/>
        <v>-33.262</v>
      </c>
      <c r="J10" s="73"/>
    </row>
    <row r="11" spans="1:26" ht="12.75" customHeight="1">
      <c r="A11" s="173" t="s">
        <v>65</v>
      </c>
      <c r="B11" s="174"/>
      <c r="C11" s="174"/>
      <c r="D11" s="174"/>
      <c r="E11" s="174"/>
      <c r="F11" s="174"/>
      <c r="G11" s="174"/>
      <c r="H11" s="162"/>
      <c r="J11" s="73"/>
    </row>
    <row r="12" spans="1:26">
      <c r="A12" s="175" t="s">
        <v>46</v>
      </c>
      <c r="B12" s="176"/>
      <c r="C12" s="41">
        <v>5.65</v>
      </c>
      <c r="D12" s="30">
        <v>-109.59</v>
      </c>
      <c r="E12" s="70">
        <v>206.17</v>
      </c>
      <c r="F12" s="70">
        <v>191.31</v>
      </c>
      <c r="G12" s="70">
        <f>F12</f>
        <v>191.31</v>
      </c>
      <c r="H12" s="47">
        <f>F12-E12+D12</f>
        <v>-124.44999999999999</v>
      </c>
    </row>
    <row r="13" spans="1:26">
      <c r="A13" s="37" t="s">
        <v>63</v>
      </c>
      <c r="B13" s="38"/>
      <c r="C13" s="42">
        <f>C12-C14</f>
        <v>5.085</v>
      </c>
      <c r="D13" s="47">
        <f>D12-D14</f>
        <v>-98.631</v>
      </c>
      <c r="E13" s="47">
        <f>E12-E14</f>
        <v>185.553</v>
      </c>
      <c r="F13" s="47">
        <f>F12-F14</f>
        <v>172.179</v>
      </c>
      <c r="G13" s="47">
        <f>G12-G14</f>
        <v>172.179</v>
      </c>
      <c r="H13" s="47">
        <f t="shared" ref="H13:H23" si="1">F13-E13+D13</f>
        <v>-112.005</v>
      </c>
      <c r="J13" s="73"/>
    </row>
    <row r="14" spans="1:26">
      <c r="A14" s="172" t="s">
        <v>64</v>
      </c>
      <c r="B14" s="169"/>
      <c r="C14" s="42">
        <f>C12*10%</f>
        <v>0.56500000000000006</v>
      </c>
      <c r="D14" s="47">
        <f>D12*10%</f>
        <v>-10.959000000000001</v>
      </c>
      <c r="E14" s="47">
        <f>E12*10%</f>
        <v>20.617000000000001</v>
      </c>
      <c r="F14" s="47">
        <f>F12*10%</f>
        <v>19.131</v>
      </c>
      <c r="G14" s="47">
        <f>G12*10%</f>
        <v>19.131</v>
      </c>
      <c r="H14" s="47">
        <f t="shared" si="1"/>
        <v>-12.445000000000002</v>
      </c>
      <c r="J14" s="79"/>
    </row>
    <row r="15" spans="1:26" ht="23.25" customHeight="1">
      <c r="A15" s="175" t="s">
        <v>40</v>
      </c>
      <c r="B15" s="176"/>
      <c r="C15" s="41">
        <v>3.45</v>
      </c>
      <c r="D15" s="30">
        <v>-68.45</v>
      </c>
      <c r="E15" s="70">
        <v>125.89</v>
      </c>
      <c r="F15" s="70">
        <v>116.84</v>
      </c>
      <c r="G15" s="70">
        <f>F15</f>
        <v>116.84</v>
      </c>
      <c r="H15" s="47">
        <f t="shared" si="1"/>
        <v>-77.5</v>
      </c>
    </row>
    <row r="16" spans="1:26">
      <c r="A16" s="37" t="s">
        <v>63</v>
      </c>
      <c r="B16" s="38"/>
      <c r="C16" s="42">
        <f>C15-C17</f>
        <v>3.105</v>
      </c>
      <c r="D16" s="47">
        <f>D15-D17</f>
        <v>-61.605000000000004</v>
      </c>
      <c r="E16" s="47">
        <f>E15-E17</f>
        <v>113.301</v>
      </c>
      <c r="F16" s="47">
        <f>F15-F17</f>
        <v>105.15600000000001</v>
      </c>
      <c r="G16" s="47">
        <f>G15-G17</f>
        <v>105.15600000000001</v>
      </c>
      <c r="H16" s="47">
        <f t="shared" si="1"/>
        <v>-69.75</v>
      </c>
    </row>
    <row r="17" spans="1:8" ht="15" customHeight="1">
      <c r="A17" s="172" t="s">
        <v>64</v>
      </c>
      <c r="B17" s="169"/>
      <c r="C17" s="42">
        <f>C15*10%</f>
        <v>0.34500000000000003</v>
      </c>
      <c r="D17" s="47">
        <f>D15*10%</f>
        <v>-6.8450000000000006</v>
      </c>
      <c r="E17" s="47">
        <f>E15*10%</f>
        <v>12.589</v>
      </c>
      <c r="F17" s="47">
        <f>F15*10%</f>
        <v>11.684000000000001</v>
      </c>
      <c r="G17" s="47">
        <f>G15*10%</f>
        <v>11.684000000000001</v>
      </c>
      <c r="H17" s="47">
        <f t="shared" si="1"/>
        <v>-7.75</v>
      </c>
    </row>
    <row r="18" spans="1:8" ht="12" customHeight="1">
      <c r="A18" s="175" t="s">
        <v>47</v>
      </c>
      <c r="B18" s="176"/>
      <c r="C18" s="40">
        <v>2.37</v>
      </c>
      <c r="D18" s="30">
        <v>-46.6</v>
      </c>
      <c r="E18" s="70">
        <v>86.48</v>
      </c>
      <c r="F18" s="70">
        <v>80.260000000000005</v>
      </c>
      <c r="G18" s="70">
        <f>F18</f>
        <v>80.260000000000005</v>
      </c>
      <c r="H18" s="47">
        <f t="shared" si="1"/>
        <v>-52.82</v>
      </c>
    </row>
    <row r="19" spans="1:8" ht="13.5" customHeight="1">
      <c r="A19" s="37" t="s">
        <v>63</v>
      </c>
      <c r="B19" s="38"/>
      <c r="C19" s="42">
        <f>C18-C20</f>
        <v>2.133</v>
      </c>
      <c r="D19" s="47">
        <f>D18-D20</f>
        <v>-41.94</v>
      </c>
      <c r="E19" s="47">
        <f>E18-E20</f>
        <v>77.832000000000008</v>
      </c>
      <c r="F19" s="47">
        <f>F18-F20</f>
        <v>72.234000000000009</v>
      </c>
      <c r="G19" s="47">
        <f>G18-G20</f>
        <v>72.234000000000009</v>
      </c>
      <c r="H19" s="47">
        <f t="shared" si="1"/>
        <v>-47.537999999999997</v>
      </c>
    </row>
    <row r="20" spans="1:8" ht="12.75" customHeight="1">
      <c r="A20" s="172" t="s">
        <v>64</v>
      </c>
      <c r="B20" s="169"/>
      <c r="C20" s="42">
        <f>C18*10%</f>
        <v>0.23700000000000002</v>
      </c>
      <c r="D20" s="47">
        <f>D18*10%</f>
        <v>-4.66</v>
      </c>
      <c r="E20" s="47">
        <f>E18*10%</f>
        <v>8.6480000000000015</v>
      </c>
      <c r="F20" s="47">
        <f>F18*10%</f>
        <v>8.0260000000000016</v>
      </c>
      <c r="G20" s="47">
        <f>G18*10%</f>
        <v>8.0260000000000016</v>
      </c>
      <c r="H20" s="47">
        <f t="shared" si="1"/>
        <v>-5.282</v>
      </c>
    </row>
    <row r="21" spans="1:8" ht="14.25" customHeight="1">
      <c r="A21" s="11" t="s">
        <v>85</v>
      </c>
      <c r="B21" s="39"/>
      <c r="C21" s="43">
        <v>3.65</v>
      </c>
      <c r="D21" s="7">
        <v>-68.22</v>
      </c>
      <c r="E21" s="47">
        <f>16.06+4.01+3.28+109.84</f>
        <v>133.19</v>
      </c>
      <c r="F21" s="47">
        <f>14.9+3.72+3.05+101.89</f>
        <v>123.56</v>
      </c>
      <c r="G21" s="47">
        <f>F21</f>
        <v>123.56</v>
      </c>
      <c r="H21" s="47">
        <f t="shared" si="1"/>
        <v>-77.849999999999994</v>
      </c>
    </row>
    <row r="22" spans="1:8" ht="14.25" customHeight="1">
      <c r="A22" s="37" t="s">
        <v>63</v>
      </c>
      <c r="B22" s="38"/>
      <c r="C22" s="42">
        <f>C21-C23</f>
        <v>3.2850000000000001</v>
      </c>
      <c r="D22" s="47">
        <f>D21-D23</f>
        <v>-61.397999999999996</v>
      </c>
      <c r="E22" s="47">
        <f>E21-E23</f>
        <v>119.871</v>
      </c>
      <c r="F22" s="47">
        <f>F21-F23</f>
        <v>111.20400000000001</v>
      </c>
      <c r="G22" s="47">
        <f>G21-G23</f>
        <v>111.20400000000001</v>
      </c>
      <c r="H22" s="47">
        <f t="shared" si="1"/>
        <v>-70.064999999999984</v>
      </c>
    </row>
    <row r="23" spans="1:8">
      <c r="A23" s="172" t="s">
        <v>64</v>
      </c>
      <c r="B23" s="169"/>
      <c r="C23" s="42">
        <f>C21*10%</f>
        <v>0.36499999999999999</v>
      </c>
      <c r="D23" s="47">
        <f>D21*10%</f>
        <v>-6.8220000000000001</v>
      </c>
      <c r="E23" s="47">
        <f>E21*10%</f>
        <v>13.319000000000001</v>
      </c>
      <c r="F23" s="47">
        <f>F21*10%</f>
        <v>12.356000000000002</v>
      </c>
      <c r="G23" s="47">
        <f>G21*10%</f>
        <v>12.356000000000002</v>
      </c>
      <c r="H23" s="47">
        <f t="shared" si="1"/>
        <v>-7.7849999999999993</v>
      </c>
    </row>
    <row r="24" spans="1:8" s="115" customFormat="1" ht="6.75" customHeight="1">
      <c r="A24" s="124"/>
      <c r="B24" s="125"/>
      <c r="C24" s="126"/>
      <c r="D24" s="127"/>
      <c r="E24" s="127"/>
      <c r="F24" s="127"/>
      <c r="G24" s="128"/>
      <c r="H24" s="127"/>
    </row>
    <row r="25" spans="1:8" ht="11.25" customHeight="1">
      <c r="A25" s="170" t="s">
        <v>41</v>
      </c>
      <c r="B25" s="162"/>
      <c r="C25" s="43">
        <v>5.29</v>
      </c>
      <c r="D25" s="64">
        <v>-604.16999999999996</v>
      </c>
      <c r="E25" s="68">
        <v>193.04</v>
      </c>
      <c r="F25" s="68">
        <v>179.14</v>
      </c>
      <c r="G25" s="71">
        <f>G26+G27</f>
        <v>69.134</v>
      </c>
      <c r="H25" s="68">
        <f>F25-E25-G25+D25+F25</f>
        <v>-508.06399999999996</v>
      </c>
    </row>
    <row r="26" spans="1:8" ht="13.5" customHeight="1">
      <c r="A26" s="37" t="s">
        <v>66</v>
      </c>
      <c r="B26" s="38"/>
      <c r="C26" s="42">
        <f>C25-C27</f>
        <v>4.7610000000000001</v>
      </c>
      <c r="D26" s="7">
        <v>-601.21</v>
      </c>
      <c r="E26" s="47">
        <f>E25-E27</f>
        <v>173.73599999999999</v>
      </c>
      <c r="F26" s="47">
        <f>F25-F27</f>
        <v>161.226</v>
      </c>
      <c r="G26" s="66">
        <v>51.22</v>
      </c>
      <c r="H26" s="47">
        <f t="shared" ref="H26:H28" si="2">F26-E26-G26+D26+F26</f>
        <v>-503.71400000000006</v>
      </c>
    </row>
    <row r="27" spans="1:8" ht="16.5" customHeight="1">
      <c r="A27" s="172" t="s">
        <v>64</v>
      </c>
      <c r="B27" s="169"/>
      <c r="C27" s="42">
        <f>C25*10%</f>
        <v>0.52900000000000003</v>
      </c>
      <c r="D27" s="7">
        <v>-2.97</v>
      </c>
      <c r="E27" s="47">
        <f>E25*10%</f>
        <v>19.304000000000002</v>
      </c>
      <c r="F27" s="47">
        <f>F25*10%</f>
        <v>17.913999999999998</v>
      </c>
      <c r="G27" s="47">
        <f>F27</f>
        <v>17.913999999999998</v>
      </c>
      <c r="H27" s="47">
        <f t="shared" si="2"/>
        <v>-4.360000000000003</v>
      </c>
    </row>
    <row r="28" spans="1:8" s="4" customFormat="1" ht="12.75" customHeight="1">
      <c r="A28" s="190" t="s">
        <v>146</v>
      </c>
      <c r="B28" s="191"/>
      <c r="C28" s="107"/>
      <c r="D28" s="110">
        <v>0</v>
      </c>
      <c r="E28" s="107">
        <f>E30+E31+E32+E33</f>
        <v>71.56</v>
      </c>
      <c r="F28" s="107">
        <f t="shared" ref="F28:G28" si="3">F30+F31+F32+F33</f>
        <v>61.889999999999993</v>
      </c>
      <c r="G28" s="107">
        <f t="shared" si="3"/>
        <v>61.889999999999993</v>
      </c>
      <c r="H28" s="68">
        <f t="shared" si="2"/>
        <v>-9.6700000000000088</v>
      </c>
    </row>
    <row r="29" spans="1:8" ht="12.75" customHeight="1">
      <c r="A29" s="132" t="s">
        <v>147</v>
      </c>
      <c r="B29" s="125"/>
      <c r="C29" s="126"/>
      <c r="D29" s="127">
        <v>0</v>
      </c>
      <c r="E29" s="126"/>
      <c r="F29" s="126"/>
      <c r="G29" s="128"/>
      <c r="H29" s="110"/>
    </row>
    <row r="30" spans="1:8" ht="12.75" customHeight="1">
      <c r="A30" s="154" t="s">
        <v>148</v>
      </c>
      <c r="B30" s="155"/>
      <c r="C30" s="126"/>
      <c r="D30" s="127">
        <v>0</v>
      </c>
      <c r="E30" s="126">
        <v>4.18</v>
      </c>
      <c r="F30" s="126">
        <v>3.58</v>
      </c>
      <c r="G30" s="128">
        <v>3.58</v>
      </c>
      <c r="H30" s="47">
        <f t="shared" ref="H30:H33" si="4">F30-E30-G30+D30+F30</f>
        <v>-0.59999999999999964</v>
      </c>
    </row>
    <row r="31" spans="1:8" ht="12.75" customHeight="1">
      <c r="A31" s="154" t="s">
        <v>149</v>
      </c>
      <c r="B31" s="155"/>
      <c r="C31" s="126"/>
      <c r="D31" s="127">
        <v>0</v>
      </c>
      <c r="E31" s="126">
        <v>17.95</v>
      </c>
      <c r="F31" s="126">
        <v>15.4</v>
      </c>
      <c r="G31" s="128">
        <v>15.4</v>
      </c>
      <c r="H31" s="47">
        <f t="shared" si="4"/>
        <v>-2.5499999999999989</v>
      </c>
    </row>
    <row r="32" spans="1:8" ht="12.75" customHeight="1">
      <c r="A32" s="154" t="s">
        <v>150</v>
      </c>
      <c r="B32" s="155"/>
      <c r="C32" s="126"/>
      <c r="D32" s="127">
        <v>0</v>
      </c>
      <c r="E32" s="126">
        <v>47.31</v>
      </c>
      <c r="F32" s="126">
        <v>41.15</v>
      </c>
      <c r="G32" s="128">
        <v>41.15</v>
      </c>
      <c r="H32" s="47">
        <f t="shared" si="4"/>
        <v>-6.1600000000000037</v>
      </c>
    </row>
    <row r="33" spans="1:26" ht="12.75" customHeight="1">
      <c r="A33" s="154" t="s">
        <v>151</v>
      </c>
      <c r="B33" s="155"/>
      <c r="C33" s="126"/>
      <c r="D33" s="127">
        <v>0</v>
      </c>
      <c r="E33" s="126">
        <v>2.12</v>
      </c>
      <c r="F33" s="126">
        <v>1.76</v>
      </c>
      <c r="G33" s="128">
        <v>1.76</v>
      </c>
      <c r="H33" s="47">
        <f t="shared" si="4"/>
        <v>-0.3600000000000001</v>
      </c>
    </row>
    <row r="34" spans="1:26" s="111" customFormat="1" ht="12.75" customHeight="1">
      <c r="A34" s="166" t="s">
        <v>121</v>
      </c>
      <c r="B34" s="167"/>
      <c r="C34" s="107"/>
      <c r="D34" s="114"/>
      <c r="E34" s="110">
        <f>E8+E25+E28</f>
        <v>816.32999999999993</v>
      </c>
      <c r="F34" s="110">
        <f t="shared" ref="F34:G34" si="5">F8+F25+F28</f>
        <v>752.99999999999989</v>
      </c>
      <c r="G34" s="110">
        <f t="shared" si="5"/>
        <v>642.99399999999991</v>
      </c>
      <c r="H34" s="110"/>
    </row>
    <row r="35" spans="1:26" s="111" customFormat="1" ht="12.75" customHeight="1">
      <c r="A35" s="166" t="s">
        <v>122</v>
      </c>
      <c r="B35" s="167"/>
      <c r="C35" s="107"/>
      <c r="D35" s="114"/>
      <c r="E35" s="110"/>
      <c r="F35" s="110"/>
      <c r="G35" s="123"/>
      <c r="H35" s="110"/>
    </row>
    <row r="36" spans="1:26" s="4" customFormat="1" ht="12.75" customHeight="1">
      <c r="A36" s="180" t="s">
        <v>120</v>
      </c>
      <c r="B36" s="181"/>
      <c r="C36" s="43"/>
      <c r="D36" s="68">
        <v>-15.11</v>
      </c>
      <c r="E36" s="68">
        <v>0</v>
      </c>
      <c r="F36" s="68">
        <v>0.81</v>
      </c>
      <c r="G36" s="71">
        <v>0.81</v>
      </c>
      <c r="H36" s="68">
        <f t="shared" ref="H36:H43" si="6">F36-E36-G36+D36+F36</f>
        <v>-14.299999999999999</v>
      </c>
      <c r="J36" s="90"/>
    </row>
    <row r="37" spans="1:26" ht="12.75" customHeight="1">
      <c r="A37" s="175" t="s">
        <v>133</v>
      </c>
      <c r="B37" s="179"/>
      <c r="C37" s="42"/>
      <c r="D37" s="47">
        <v>0</v>
      </c>
      <c r="E37" s="47">
        <v>0</v>
      </c>
      <c r="F37" s="47">
        <v>0</v>
      </c>
      <c r="G37" s="67">
        <v>0</v>
      </c>
      <c r="H37" s="68">
        <f t="shared" si="6"/>
        <v>0</v>
      </c>
    </row>
    <row r="38" spans="1:26" s="4" customFormat="1" ht="12.75" customHeight="1">
      <c r="A38" s="152" t="s">
        <v>118</v>
      </c>
      <c r="B38" s="187"/>
      <c r="C38" s="43"/>
      <c r="D38" s="68">
        <v>-4.01</v>
      </c>
      <c r="E38" s="68">
        <v>0</v>
      </c>
      <c r="F38" s="68">
        <v>0.22</v>
      </c>
      <c r="G38" s="69">
        <v>0.22</v>
      </c>
      <c r="H38" s="68">
        <f t="shared" si="6"/>
        <v>-3.7899999999999996</v>
      </c>
    </row>
    <row r="39" spans="1:26" ht="12" customHeight="1">
      <c r="A39" s="188" t="s">
        <v>132</v>
      </c>
      <c r="B39" s="189"/>
      <c r="C39" s="42"/>
      <c r="D39" s="47">
        <v>0</v>
      </c>
      <c r="E39" s="47">
        <v>0</v>
      </c>
      <c r="F39" s="47">
        <v>0</v>
      </c>
      <c r="G39" s="65">
        <v>0</v>
      </c>
      <c r="H39" s="68">
        <f t="shared" si="6"/>
        <v>0</v>
      </c>
    </row>
    <row r="40" spans="1:26" s="85" customFormat="1" ht="23.25" customHeight="1">
      <c r="A40" s="152" t="s">
        <v>158</v>
      </c>
      <c r="B40" s="153"/>
      <c r="C40" s="135" t="s">
        <v>159</v>
      </c>
      <c r="D40" s="96">
        <v>0</v>
      </c>
      <c r="E40" s="96">
        <v>4.68</v>
      </c>
      <c r="F40" s="96">
        <v>4.68</v>
      </c>
      <c r="G40" s="97">
        <f>G41</f>
        <v>0.79559999999999997</v>
      </c>
      <c r="H40" s="68">
        <f t="shared" ref="H40:H41" si="7">F40-E40-G40+D40+F40</f>
        <v>3.8843999999999999</v>
      </c>
    </row>
    <row r="41" spans="1:26" s="85" customFormat="1" ht="15.75" customHeight="1">
      <c r="A41" s="102" t="s">
        <v>48</v>
      </c>
      <c r="B41" s="103"/>
      <c r="C41" s="93"/>
      <c r="D41" s="94">
        <v>0</v>
      </c>
      <c r="E41" s="94">
        <f>E40*17%</f>
        <v>0.79559999999999997</v>
      </c>
      <c r="F41" s="94">
        <f>F40*17%</f>
        <v>0.79559999999999997</v>
      </c>
      <c r="G41" s="95">
        <f>F41</f>
        <v>0.79559999999999997</v>
      </c>
      <c r="H41" s="68">
        <f t="shared" si="7"/>
        <v>0</v>
      </c>
    </row>
    <row r="42" spans="1:26" s="85" customFormat="1" ht="23.25" customHeight="1">
      <c r="A42" s="152" t="s">
        <v>119</v>
      </c>
      <c r="B42" s="153"/>
      <c r="C42" s="92"/>
      <c r="D42" s="96">
        <v>16.05</v>
      </c>
      <c r="E42" s="96">
        <v>10.38</v>
      </c>
      <c r="F42" s="96">
        <v>10.28</v>
      </c>
      <c r="G42" s="97">
        <f>G43</f>
        <v>1.7476</v>
      </c>
      <c r="H42" s="68">
        <f t="shared" si="6"/>
        <v>24.482399999999998</v>
      </c>
    </row>
    <row r="43" spans="1:26" s="85" customFormat="1" ht="15.75" customHeight="1">
      <c r="A43" s="102" t="s">
        <v>48</v>
      </c>
      <c r="B43" s="103"/>
      <c r="C43" s="93"/>
      <c r="D43" s="94">
        <v>-0.81</v>
      </c>
      <c r="E43" s="94">
        <f>E42*17%</f>
        <v>1.7646000000000002</v>
      </c>
      <c r="F43" s="94">
        <f>F42*17%</f>
        <v>1.7476</v>
      </c>
      <c r="G43" s="95">
        <f>F43</f>
        <v>1.7476</v>
      </c>
      <c r="H43" s="68">
        <f t="shared" si="6"/>
        <v>-0.82700000000000018</v>
      </c>
    </row>
    <row r="44" spans="1:26" s="111" customFormat="1" ht="11.25" customHeight="1">
      <c r="A44" s="182" t="s">
        <v>123</v>
      </c>
      <c r="B44" s="183"/>
      <c r="C44" s="107"/>
      <c r="D44" s="108"/>
      <c r="E44" s="109">
        <f>E36+E38+E40+E42</f>
        <v>15.06</v>
      </c>
      <c r="F44" s="109">
        <f t="shared" ref="F44:G44" si="8">F36+F38+F40+F42</f>
        <v>15.989999999999998</v>
      </c>
      <c r="G44" s="109">
        <f t="shared" si="8"/>
        <v>3.5731999999999999</v>
      </c>
      <c r="H44" s="108"/>
    </row>
    <row r="45" spans="1:26" s="115" customFormat="1">
      <c r="A45" s="112" t="s">
        <v>128</v>
      </c>
      <c r="B45" s="113"/>
      <c r="C45" s="107"/>
      <c r="D45" s="114"/>
      <c r="E45" s="107">
        <f>E34+E44</f>
        <v>831.38999999999987</v>
      </c>
      <c r="F45" s="107">
        <f t="shared" ref="F45" si="9">F34+F44</f>
        <v>768.9899999999999</v>
      </c>
      <c r="G45" s="107">
        <f>G34+G44</f>
        <v>646.56719999999996</v>
      </c>
      <c r="H45" s="110"/>
    </row>
    <row r="46" spans="1:26" s="115" customFormat="1" ht="23.25">
      <c r="A46" s="116" t="s">
        <v>129</v>
      </c>
      <c r="B46" s="117"/>
      <c r="C46" s="107"/>
      <c r="D46" s="110">
        <f>D3</f>
        <v>-900.11</v>
      </c>
      <c r="E46" s="107"/>
      <c r="F46" s="107"/>
      <c r="G46" s="107"/>
      <c r="H46" s="110">
        <f>F45-E45+D46+F45-G45</f>
        <v>-840.08720000000005</v>
      </c>
      <c r="J46" s="118"/>
    </row>
    <row r="47" spans="1:26" s="115" customFormat="1" ht="25.5" customHeight="1">
      <c r="A47" s="156" t="s">
        <v>143</v>
      </c>
      <c r="B47" s="156"/>
      <c r="C47" s="119"/>
      <c r="D47" s="119"/>
      <c r="E47" s="110"/>
      <c r="F47" s="107"/>
      <c r="G47" s="107"/>
      <c r="H47" s="120">
        <f>(H48+H49)-0.01</f>
        <v>-840.08719999999983</v>
      </c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 s="115" customFormat="1" ht="30.75" customHeight="1">
      <c r="A48" s="122" t="s">
        <v>126</v>
      </c>
      <c r="B48" s="122"/>
      <c r="C48" s="119"/>
      <c r="D48" s="119"/>
      <c r="E48" s="110"/>
      <c r="F48" s="107"/>
      <c r="G48" s="107"/>
      <c r="H48" s="120">
        <f>H42+H40</f>
        <v>28.366799999999998</v>
      </c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:26" s="115" customFormat="1" ht="30.75" customHeight="1">
      <c r="A49" s="133" t="s">
        <v>127</v>
      </c>
      <c r="B49" s="134"/>
      <c r="C49" s="119"/>
      <c r="D49" s="119"/>
      <c r="E49" s="110"/>
      <c r="F49" s="107"/>
      <c r="G49" s="107"/>
      <c r="H49" s="120">
        <f>H8+H25+H28+H36+H38</f>
        <v>-868.44399999999985</v>
      </c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:26" s="4" customFormat="1" ht="14.25" customHeight="1">
      <c r="A50" s="86" t="s">
        <v>124</v>
      </c>
      <c r="B50" s="86"/>
      <c r="C50" s="87"/>
      <c r="D50" s="88"/>
      <c r="E50" s="88"/>
      <c r="F50" s="88"/>
      <c r="G50" s="88"/>
      <c r="H50" s="88"/>
    </row>
    <row r="51" spans="1:26" s="4" customFormat="1" ht="14.25" customHeight="1">
      <c r="A51" s="86"/>
      <c r="B51" s="86"/>
      <c r="C51" s="87"/>
      <c r="D51" s="88"/>
      <c r="E51" s="88"/>
      <c r="F51" s="88"/>
      <c r="G51" s="88"/>
      <c r="H51" s="88"/>
    </row>
    <row r="52" spans="1:26" s="4" customFormat="1" ht="14.25" customHeight="1">
      <c r="A52" s="86"/>
      <c r="B52" s="86"/>
      <c r="C52" s="87"/>
      <c r="D52" s="88"/>
      <c r="E52" s="88"/>
      <c r="F52" s="88"/>
      <c r="G52" s="88"/>
      <c r="H52" s="88"/>
    </row>
    <row r="53" spans="1:26">
      <c r="A53" s="21" t="s">
        <v>144</v>
      </c>
      <c r="D53" s="23"/>
      <c r="E53" s="23"/>
      <c r="F53" s="23"/>
      <c r="G53" s="23"/>
    </row>
    <row r="54" spans="1:26" ht="12" customHeight="1">
      <c r="A54" s="184" t="s">
        <v>86</v>
      </c>
      <c r="B54" s="185"/>
      <c r="C54" s="186"/>
      <c r="D54" s="91" t="s">
        <v>130</v>
      </c>
      <c r="E54" s="32" t="s">
        <v>50</v>
      </c>
      <c r="F54" s="32" t="s">
        <v>51</v>
      </c>
      <c r="G54" s="32" t="s">
        <v>52</v>
      </c>
    </row>
    <row r="55" spans="1:26" ht="15" customHeight="1">
      <c r="A55" s="177" t="s">
        <v>154</v>
      </c>
      <c r="B55" s="178"/>
      <c r="C55" s="179"/>
      <c r="D55" s="104" t="s">
        <v>131</v>
      </c>
      <c r="E55" s="32" t="s">
        <v>155</v>
      </c>
      <c r="F55" s="32" t="s">
        <v>156</v>
      </c>
      <c r="G55" s="74">
        <v>29.22</v>
      </c>
      <c r="I55" s="51"/>
      <c r="J55" s="51"/>
      <c r="K55" s="51"/>
      <c r="L55" s="51"/>
      <c r="M55" s="51"/>
    </row>
    <row r="56" spans="1:26" s="85" customFormat="1" ht="15" customHeight="1">
      <c r="A56" s="177" t="s">
        <v>138</v>
      </c>
      <c r="B56" s="178"/>
      <c r="C56" s="179"/>
      <c r="D56" s="104" t="s">
        <v>137</v>
      </c>
      <c r="E56" s="32" t="s">
        <v>152</v>
      </c>
      <c r="F56" s="32" t="s">
        <v>153</v>
      </c>
      <c r="G56" s="74">
        <v>22</v>
      </c>
      <c r="I56" s="89"/>
      <c r="J56" s="89"/>
      <c r="K56" s="89"/>
      <c r="L56" s="89"/>
      <c r="M56" s="89"/>
    </row>
    <row r="57" spans="1:26" s="4" customFormat="1" ht="13.5" customHeight="1">
      <c r="A57" s="99" t="s">
        <v>7</v>
      </c>
      <c r="B57" s="100"/>
      <c r="C57" s="98"/>
      <c r="D57" s="98"/>
      <c r="E57" s="48"/>
      <c r="F57" s="49"/>
      <c r="G57" s="50">
        <f>SUM(G55:G56)</f>
        <v>51.22</v>
      </c>
      <c r="I57" s="106"/>
    </row>
    <row r="58" spans="1:26" s="4" customFormat="1" ht="13.5" customHeight="1">
      <c r="A58" s="80"/>
      <c r="B58" s="81"/>
      <c r="C58" s="81"/>
      <c r="D58" s="81"/>
      <c r="E58" s="82"/>
      <c r="F58" s="83"/>
      <c r="G58" s="84"/>
    </row>
    <row r="59" spans="1:26">
      <c r="A59" s="21" t="s">
        <v>42</v>
      </c>
      <c r="D59" s="23"/>
      <c r="E59" s="23"/>
      <c r="F59" s="23"/>
      <c r="G59" s="23"/>
    </row>
    <row r="60" spans="1:26">
      <c r="A60" s="21" t="s">
        <v>43</v>
      </c>
      <c r="D60" s="23"/>
      <c r="E60" s="23"/>
      <c r="F60" s="23"/>
      <c r="G60" s="23"/>
    </row>
    <row r="61" spans="1:26" ht="23.25" customHeight="1">
      <c r="A61" s="168" t="s">
        <v>54</v>
      </c>
      <c r="B61" s="169"/>
      <c r="C61" s="169"/>
      <c r="D61" s="169"/>
      <c r="E61" s="141"/>
      <c r="F61" s="34" t="s">
        <v>51</v>
      </c>
      <c r="G61" s="33" t="s">
        <v>53</v>
      </c>
    </row>
    <row r="62" spans="1:26">
      <c r="A62" s="168" t="s">
        <v>74</v>
      </c>
      <c r="B62" s="169"/>
      <c r="C62" s="169"/>
      <c r="D62" s="169"/>
      <c r="E62" s="141"/>
      <c r="F62" s="32"/>
      <c r="G62" s="32">
        <v>0</v>
      </c>
    </row>
    <row r="63" spans="1:26">
      <c r="A63" s="23"/>
      <c r="D63" s="23"/>
      <c r="E63" s="23"/>
      <c r="F63" s="23"/>
      <c r="G63" s="23"/>
    </row>
    <row r="64" spans="1:26" s="4" customFormat="1">
      <c r="A64" s="21" t="s">
        <v>68</v>
      </c>
      <c r="B64" s="45"/>
      <c r="C64" s="46"/>
      <c r="D64" s="21"/>
      <c r="E64" s="21"/>
      <c r="F64" s="21"/>
      <c r="G64" s="21"/>
    </row>
    <row r="65" spans="1:8">
      <c r="A65" s="161" t="s">
        <v>69</v>
      </c>
      <c r="B65" s="162"/>
      <c r="C65" s="163" t="s">
        <v>70</v>
      </c>
      <c r="D65" s="162"/>
      <c r="E65" s="32" t="s">
        <v>71</v>
      </c>
      <c r="F65" s="32" t="s">
        <v>72</v>
      </c>
      <c r="G65" s="32" t="s">
        <v>73</v>
      </c>
    </row>
    <row r="66" spans="1:8">
      <c r="A66" s="161" t="s">
        <v>114</v>
      </c>
      <c r="B66" s="162"/>
      <c r="C66" s="164">
        <v>0</v>
      </c>
      <c r="D66" s="165"/>
      <c r="E66" s="32">
        <v>5</v>
      </c>
      <c r="F66" s="32" t="s">
        <v>74</v>
      </c>
      <c r="G66" s="32" t="s">
        <v>74</v>
      </c>
    </row>
    <row r="67" spans="1:8">
      <c r="A67" s="23"/>
      <c r="D67" s="23"/>
      <c r="E67" s="23"/>
      <c r="F67" s="23"/>
      <c r="G67" s="23"/>
    </row>
    <row r="69" spans="1:8">
      <c r="A69" s="4" t="s">
        <v>111</v>
      </c>
      <c r="E69" s="35"/>
      <c r="F69" s="75"/>
      <c r="G69" s="35"/>
      <c r="H69" s="85"/>
    </row>
    <row r="70" spans="1:8">
      <c r="A70" s="21" t="s">
        <v>145</v>
      </c>
      <c r="B70" s="76"/>
      <c r="C70" s="77"/>
      <c r="D70" s="21"/>
      <c r="E70" s="35"/>
      <c r="F70" s="75"/>
      <c r="G70" s="35"/>
      <c r="H70" s="85"/>
    </row>
    <row r="71" spans="1:8" ht="42.75" customHeight="1">
      <c r="A71" s="160" t="s">
        <v>157</v>
      </c>
      <c r="B71" s="160"/>
      <c r="C71" s="160"/>
      <c r="D71" s="160"/>
      <c r="E71" s="160"/>
      <c r="F71" s="160"/>
      <c r="G71" s="160"/>
      <c r="H71" s="85"/>
    </row>
    <row r="75" spans="1:8">
      <c r="A75" s="4" t="s">
        <v>75</v>
      </c>
      <c r="B75" s="45"/>
      <c r="C75" s="46"/>
      <c r="D75" s="4"/>
      <c r="E75" s="4" t="s">
        <v>76</v>
      </c>
      <c r="F75" s="4"/>
    </row>
    <row r="76" spans="1:8">
      <c r="A76" s="4" t="s">
        <v>77</v>
      </c>
      <c r="B76" s="45"/>
      <c r="C76" s="46"/>
      <c r="D76" s="4"/>
      <c r="E76" s="4"/>
      <c r="F76" s="4"/>
    </row>
    <row r="77" spans="1:8">
      <c r="A77" s="4" t="s">
        <v>89</v>
      </c>
      <c r="B77" s="45"/>
      <c r="C77" s="46"/>
      <c r="D77" s="4"/>
      <c r="E77" s="4"/>
      <c r="F77" s="4"/>
    </row>
    <row r="79" spans="1:8">
      <c r="A79" s="23" t="s">
        <v>78</v>
      </c>
      <c r="B79" s="78"/>
    </row>
    <row r="80" spans="1:8">
      <c r="A80" s="23" t="s">
        <v>79</v>
      </c>
      <c r="B80" s="78"/>
      <c r="C80" s="44" t="s">
        <v>24</v>
      </c>
    </row>
    <row r="81" spans="1:3">
      <c r="A81" s="23" t="s">
        <v>80</v>
      </c>
      <c r="B81" s="78"/>
      <c r="C81" s="44" t="s">
        <v>81</v>
      </c>
    </row>
    <row r="82" spans="1:3">
      <c r="A82" s="23" t="s">
        <v>82</v>
      </c>
      <c r="B82" s="78"/>
      <c r="C82" s="44" t="s">
        <v>83</v>
      </c>
    </row>
    <row r="83" spans="1:3">
      <c r="A83" s="23"/>
      <c r="B83" s="78"/>
    </row>
  </sheetData>
  <mergeCells count="40">
    <mergeCell ref="A56:C56"/>
    <mergeCell ref="A36:B36"/>
    <mergeCell ref="A37:B37"/>
    <mergeCell ref="A44:B44"/>
    <mergeCell ref="A42:B42"/>
    <mergeCell ref="A54:C54"/>
    <mergeCell ref="A38:B38"/>
    <mergeCell ref="A39:B39"/>
    <mergeCell ref="A61:E61"/>
    <mergeCell ref="A62:E62"/>
    <mergeCell ref="A7:B7"/>
    <mergeCell ref="A8:B8"/>
    <mergeCell ref="A10:B10"/>
    <mergeCell ref="A11:H11"/>
    <mergeCell ref="A12:B12"/>
    <mergeCell ref="A23:B23"/>
    <mergeCell ref="A14:B14"/>
    <mergeCell ref="A15:B15"/>
    <mergeCell ref="A17:B17"/>
    <mergeCell ref="A18:B18"/>
    <mergeCell ref="A20:B20"/>
    <mergeCell ref="A25:B25"/>
    <mergeCell ref="A27:B27"/>
    <mergeCell ref="A55:C55"/>
    <mergeCell ref="A71:G71"/>
    <mergeCell ref="A66:B66"/>
    <mergeCell ref="C65:D65"/>
    <mergeCell ref="C66:D66"/>
    <mergeCell ref="A65:B65"/>
    <mergeCell ref="A40:B40"/>
    <mergeCell ref="A33:B33"/>
    <mergeCell ref="A3:B3"/>
    <mergeCell ref="A6:H6"/>
    <mergeCell ref="A47:B47"/>
    <mergeCell ref="A34:B34"/>
    <mergeCell ref="A35:B35"/>
    <mergeCell ref="A28:B28"/>
    <mergeCell ref="A30:B30"/>
    <mergeCell ref="A31:B31"/>
    <mergeCell ref="A32:B3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2018-03-18T23:12:24Z</cp:lastPrinted>
  <dcterms:created xsi:type="dcterms:W3CDTF">2013-02-18T04:38:06Z</dcterms:created>
  <dcterms:modified xsi:type="dcterms:W3CDTF">2018-03-20T03:06:37Z</dcterms:modified>
</cp:coreProperties>
</file>