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0" windowWidth="11355" windowHeight="5280"/>
  </bookViews>
  <sheets>
    <sheet name="УК" sheetId="1" r:id="rId1"/>
    <sheet name="Лист2" sheetId="8" r:id="rId2"/>
  </sheets>
  <calcPr calcId="125725" concurrentCalc="0"/>
</workbook>
</file>

<file path=xl/calcChain.xml><?xml version="1.0" encoding="utf-8"?>
<calcChain xmlns="http://schemas.openxmlformats.org/spreadsheetml/2006/main">
  <c r="H44" i="8"/>
  <c r="G34"/>
  <c r="F34"/>
  <c r="E34"/>
  <c r="H28"/>
  <c r="H33"/>
  <c r="H32"/>
  <c r="H31"/>
  <c r="H30"/>
  <c r="G28"/>
  <c r="F28"/>
  <c r="E28"/>
  <c r="F21"/>
  <c r="E21"/>
  <c r="D3"/>
  <c r="F27"/>
  <c r="E27"/>
  <c r="G27"/>
  <c r="H27"/>
  <c r="F38"/>
  <c r="G38"/>
  <c r="G36"/>
  <c r="H36"/>
  <c r="H43"/>
  <c r="F26"/>
  <c r="E26"/>
  <c r="H26"/>
  <c r="F8"/>
  <c r="E8"/>
  <c r="H8"/>
  <c r="E38"/>
  <c r="H38"/>
  <c r="G25"/>
  <c r="D41"/>
  <c r="G39"/>
  <c r="G8"/>
  <c r="G40"/>
  <c r="F39"/>
  <c r="F40"/>
  <c r="E39"/>
  <c r="E40"/>
  <c r="H41"/>
  <c r="F37"/>
  <c r="E37"/>
  <c r="H37"/>
  <c r="H42"/>
  <c r="G21"/>
  <c r="G18"/>
  <c r="G15"/>
  <c r="G12"/>
  <c r="C27"/>
  <c r="C26"/>
  <c r="C23"/>
  <c r="C22"/>
  <c r="C17"/>
  <c r="C16"/>
  <c r="H25"/>
  <c r="F23"/>
  <c r="E23"/>
  <c r="D23"/>
  <c r="H23"/>
  <c r="F22"/>
  <c r="E22"/>
  <c r="D22"/>
  <c r="H22"/>
  <c r="H21"/>
  <c r="F20"/>
  <c r="E20"/>
  <c r="D20"/>
  <c r="H20"/>
  <c r="F19"/>
  <c r="E19"/>
  <c r="D19"/>
  <c r="H19"/>
  <c r="H18"/>
  <c r="F17"/>
  <c r="E17"/>
  <c r="D17"/>
  <c r="H17"/>
  <c r="F16"/>
  <c r="E16"/>
  <c r="D16"/>
  <c r="H16"/>
  <c r="H15"/>
  <c r="F14"/>
  <c r="E14"/>
  <c r="D14"/>
  <c r="H14"/>
  <c r="F13"/>
  <c r="E13"/>
  <c r="D13"/>
  <c r="H13"/>
  <c r="H12"/>
  <c r="F10"/>
  <c r="E10"/>
  <c r="H10"/>
  <c r="F9"/>
  <c r="E9"/>
  <c r="H9"/>
  <c r="G23"/>
  <c r="G22"/>
  <c r="G20"/>
  <c r="G19"/>
  <c r="G17"/>
  <c r="G16"/>
  <c r="G14"/>
  <c r="G13"/>
  <c r="G10"/>
  <c r="G9"/>
  <c r="G51"/>
  <c r="C20"/>
  <c r="C19"/>
  <c r="C14"/>
  <c r="C13"/>
  <c r="C10"/>
  <c r="C9"/>
</calcChain>
</file>

<file path=xl/comments1.xml><?xml version="1.0" encoding="utf-8"?>
<comments xmlns="http://schemas.openxmlformats.org/spreadsheetml/2006/main">
  <authors>
    <author>BuhFN</author>
  </authors>
  <commentList>
    <comment ref="C44" authorId="0">
      <text>
        <r>
          <rPr>
            <b/>
            <sz val="8"/>
            <color indexed="81"/>
            <rFont val="Tahoma"/>
          </rPr>
          <t>BuhFN:</t>
        </r>
        <r>
          <rPr>
            <sz val="8"/>
            <color indexed="81"/>
            <rFont val="Tahoma"/>
          </rPr>
          <t xml:space="preserve">
Выбор и Ельшова</t>
        </r>
      </text>
    </comment>
  </commentList>
</comments>
</file>

<file path=xl/sharedStrings.xml><?xml version="1.0" encoding="utf-8"?>
<sst xmlns="http://schemas.openxmlformats.org/spreadsheetml/2006/main" count="171" uniqueCount="149">
  <si>
    <t>1</t>
  </si>
  <si>
    <t>2</t>
  </si>
  <si>
    <t>3</t>
  </si>
  <si>
    <t>4</t>
  </si>
  <si>
    <t>6</t>
  </si>
  <si>
    <t>7</t>
  </si>
  <si>
    <t>8</t>
  </si>
  <si>
    <t>ИТОГО:</t>
  </si>
  <si>
    <t>Часть 1.</t>
  </si>
  <si>
    <t>Наименвание юридического лица</t>
  </si>
  <si>
    <t>ФИО руководителя</t>
  </si>
  <si>
    <t>Козлов Владимир Петрович</t>
  </si>
  <si>
    <t>Свидетельство о гос регистрации юр лица</t>
  </si>
  <si>
    <t>Фактический и юридический адрес</t>
  </si>
  <si>
    <t>690005 г.Владивосток, ул. Светланская, 183</t>
  </si>
  <si>
    <t>Адрес электронной почты:</t>
  </si>
  <si>
    <t>Адрес официального сайта в сети "Интернет"</t>
  </si>
  <si>
    <t>Сведения о членстве в СРО</t>
  </si>
  <si>
    <t>не члены СРО</t>
  </si>
  <si>
    <t>2. Сведения об исполнителях работ по содержанию и обслуживанию дома:</t>
  </si>
  <si>
    <t>наименвание организации исполняющей работы</t>
  </si>
  <si>
    <t>адрес</t>
  </si>
  <si>
    <t>телефон диспетчерской службы</t>
  </si>
  <si>
    <t>ул. Светланская, 183</t>
  </si>
  <si>
    <t>2-222-160</t>
  </si>
  <si>
    <t>Санитарное содержание дома: уборка придомовой территории, уборка лестничных клеток, уборка мусоропровода, уборка контейнерных площадок.</t>
  </si>
  <si>
    <t>Техническое обслуживание общего имущества:</t>
  </si>
  <si>
    <t>2-269-530</t>
  </si>
  <si>
    <t>Вывоз ТБО:</t>
  </si>
  <si>
    <t>ООО " Экологическое предприятие № 1"</t>
  </si>
  <si>
    <t>Год постройки</t>
  </si>
  <si>
    <t>Количество лифтов</t>
  </si>
  <si>
    <t>Количество этажей</t>
  </si>
  <si>
    <t>Количество подъездов</t>
  </si>
  <si>
    <t>Количество м/ проводов</t>
  </si>
  <si>
    <t>Площадь жилых помещений</t>
  </si>
  <si>
    <t>Площадь не жилых помещений</t>
  </si>
  <si>
    <t>Площадь мест общего пользования</t>
  </si>
  <si>
    <t xml:space="preserve">Аварийное обслуживание: (в рабочие дни с 8-00 до 17-00 часов; </t>
  </si>
  <si>
    <t xml:space="preserve"> праздничные и выходные дни- круглосуточно</t>
  </si>
  <si>
    <t>1.2 Санитарное содержание придом. территории</t>
  </si>
  <si>
    <t>2.Текущий ремонт, всего:</t>
  </si>
  <si>
    <t>Часть 3</t>
  </si>
  <si>
    <t>1. Случаи снижения платы за качество оказываемых  услуг:</t>
  </si>
  <si>
    <t>3. Техническая характеристика дома:</t>
  </si>
  <si>
    <t xml:space="preserve">                       об исполнении договора управления многоквартирным домом </t>
  </si>
  <si>
    <t>1.1 Обслуж. общедом. коммуникаций</t>
  </si>
  <si>
    <t>1.3 Сан содерж. л/клеток</t>
  </si>
  <si>
    <t>в т.ч. услуги по управлению, налоги</t>
  </si>
  <si>
    <t xml:space="preserve">     uk-lr.ru</t>
  </si>
  <si>
    <t>период</t>
  </si>
  <si>
    <t>количество</t>
  </si>
  <si>
    <t>сумма, тыс.руб.</t>
  </si>
  <si>
    <t>сумма снижения, руб.</t>
  </si>
  <si>
    <t>Вид услуги</t>
  </si>
  <si>
    <t xml:space="preserve">                                     ПЕРЕЧЕНЬ УСЛУГ</t>
  </si>
  <si>
    <t>тариф</t>
  </si>
  <si>
    <t>Остат (+) долг (-)          на нач отчет периода</t>
  </si>
  <si>
    <t>Выставлено в квитанциях</t>
  </si>
  <si>
    <t>Факт оплаты</t>
  </si>
  <si>
    <t>Выполнены работы</t>
  </si>
  <si>
    <t>Остат (+) долг (-)          на конец отчет периода</t>
  </si>
  <si>
    <t>1.Содержание жилья, Всего</t>
  </si>
  <si>
    <t>в том числе: услуги подрядчиков</t>
  </si>
  <si>
    <t>услуги по управлению</t>
  </si>
  <si>
    <t>Расшифровка статьи "Содержание жилья" по видам услуг</t>
  </si>
  <si>
    <t>в том числе: на текущий ремонт</t>
  </si>
  <si>
    <t>Договор управления</t>
  </si>
  <si>
    <t>2. Количество случаев снижения платы за коммунальные услуги</t>
  </si>
  <si>
    <t>адрес:</t>
  </si>
  <si>
    <t>СЦО</t>
  </si>
  <si>
    <t>ГВС</t>
  </si>
  <si>
    <t>ХВС</t>
  </si>
  <si>
    <t>СЦО л/кл</t>
  </si>
  <si>
    <t>нет</t>
  </si>
  <si>
    <t xml:space="preserve">Генеральный директор </t>
  </si>
  <si>
    <t>В.П. Козлов</t>
  </si>
  <si>
    <t xml:space="preserve">ООО "Управляющая компания </t>
  </si>
  <si>
    <t>телефоны:</t>
  </si>
  <si>
    <t>Санитарный отдел-</t>
  </si>
  <si>
    <t>Производственный отдел-</t>
  </si>
  <si>
    <t>2-220-388</t>
  </si>
  <si>
    <t>Плановый отдел-</t>
  </si>
  <si>
    <t>2-265-417</t>
  </si>
  <si>
    <t>uklr2006@mail.ru</t>
  </si>
  <si>
    <t>1.4 Вывоз и утилизация ТБО</t>
  </si>
  <si>
    <t>неименование работ</t>
  </si>
  <si>
    <t>1.Сведения об Управляющей компании Ленинского района-1</t>
  </si>
  <si>
    <t xml:space="preserve"> ООО "Управляющая компания Ленинского района-1"</t>
  </si>
  <si>
    <t>Светланская, 105</t>
  </si>
  <si>
    <t>ООО "Ярд"</t>
  </si>
  <si>
    <t>2-260-343</t>
  </si>
  <si>
    <t>189,6 м2</t>
  </si>
  <si>
    <t>02.07.2008г.</t>
  </si>
  <si>
    <t>ул. Светланская</t>
  </si>
  <si>
    <t>от 30.07. 2007г. Серия 25 № 002827459</t>
  </si>
  <si>
    <t xml:space="preserve">Контактные телефоны: </t>
  </si>
  <si>
    <t>приемная</t>
  </si>
  <si>
    <t xml:space="preserve">    2-266-571</t>
  </si>
  <si>
    <t>юридический отдел</t>
  </si>
  <si>
    <t xml:space="preserve">    2-223-647 </t>
  </si>
  <si>
    <t>производственный отдел</t>
  </si>
  <si>
    <t xml:space="preserve">    2-220-388</t>
  </si>
  <si>
    <t>экономический отдел</t>
  </si>
  <si>
    <t xml:space="preserve">    2-265-417</t>
  </si>
  <si>
    <t>гл.инженер</t>
  </si>
  <si>
    <t xml:space="preserve">    2-205-087</t>
  </si>
  <si>
    <t>санитарный отдел</t>
  </si>
  <si>
    <t xml:space="preserve">    2-222-160</t>
  </si>
  <si>
    <t>гл.энергетик, инж.по лифтам</t>
  </si>
  <si>
    <t xml:space="preserve">    2-223-142</t>
  </si>
  <si>
    <t xml:space="preserve">                                                                   № 105</t>
  </si>
  <si>
    <t>Часть 4</t>
  </si>
  <si>
    <t>Ленинского района-1"</t>
  </si>
  <si>
    <t>Колличество проживающих</t>
  </si>
  <si>
    <t>ул. Тунгусская, 8</t>
  </si>
  <si>
    <t>ООО "Комфорт"</t>
  </si>
  <si>
    <t>ИТОГО ПО ДОМУ:</t>
  </si>
  <si>
    <t>ПРОЧИЕ УСЛУГИ:</t>
  </si>
  <si>
    <t>ИТОГО ПО ПРОЧИМ УСЛУГАМ:</t>
  </si>
  <si>
    <t>Примечание: Указанный тариф действует с 01.05.2014г.</t>
  </si>
  <si>
    <t>Часть 2.( форма 2.8 стандарта раскрытия информации)</t>
  </si>
  <si>
    <t>переплата потребителями</t>
  </si>
  <si>
    <t>задолженность потребителей</t>
  </si>
  <si>
    <t>ВСЕГО ПО ДОМУ:</t>
  </si>
  <si>
    <t>ВСЕГО С УЧЕТОМ ОСТАТКОВ:</t>
  </si>
  <si>
    <t>в т.ч. на текущий ремонт дома</t>
  </si>
  <si>
    <t>3. Текущий ремонт коммуникаций, проходящих через нежилые помещения</t>
  </si>
  <si>
    <t>ООО " Восток Мегаполис"</t>
  </si>
  <si>
    <t>1 822,70 м2</t>
  </si>
  <si>
    <t>269,1 м2</t>
  </si>
  <si>
    <t>август</t>
  </si>
  <si>
    <t xml:space="preserve">                       Отчет ООО "Управляющей компании Ленинского района-1"  за 2017 г.</t>
  </si>
  <si>
    <t>1.Отчет об исполнении договора управления за 2017 г.(тыс.р.)</t>
  </si>
  <si>
    <t xml:space="preserve"> начисления и фактическое поступление средств по статьям затрат за 2017 г.(тыс.р.)</t>
  </si>
  <si>
    <t>переходящие остатки д/ср-в на начало 01.01. 2017г.</t>
  </si>
  <si>
    <t>переходящие остатки д/ср-в на конец 2017г.</t>
  </si>
  <si>
    <t>3. Перечень работ, выполненных по статье " текущий ремонт"  в 2017 году.</t>
  </si>
  <si>
    <t>План по статье "текущий ремонт" на 2018 год</t>
  </si>
  <si>
    <t>3.Коммунальные услуги всего:</t>
  </si>
  <si>
    <t xml:space="preserve">в том числе: </t>
  </si>
  <si>
    <t>ХВС на содержание ОИ МКД</t>
  </si>
  <si>
    <t>ГВС на содержание ОИ МКД</t>
  </si>
  <si>
    <t>Эл.энергия на содержание ОИ МКД</t>
  </si>
  <si>
    <t>Отвед. сточ. вод на содержание ОИ МКД</t>
  </si>
  <si>
    <t>Аварийный ремонт  к.15 в ГБУЗ "ПКПЦ"</t>
  </si>
  <si>
    <t>1 компл.</t>
  </si>
  <si>
    <t>Управляющая компания предлагает: ремонт системы электроснабжения. Собственникам необходимо предоставить протокол общего собрания для выполнения предложенных работ. Напоминаем, что при недостаточности средств по статье "текущий ремонт", выполнение требующихся работ возможно за счет дополнительного сбора средств на основании протокола общего собрания собственников.</t>
  </si>
  <si>
    <t>ИСХ   42  /  03            от   " 19    "       марта            2018г.</t>
  </si>
</sst>
</file>

<file path=xl/styles.xml><?xml version="1.0" encoding="utf-8"?>
<styleSheet xmlns="http://schemas.openxmlformats.org/spreadsheetml/2006/main">
  <numFmts count="1">
    <numFmt numFmtId="164" formatCode="0.00;[Red]0.00"/>
  </numFmts>
  <fonts count="18">
    <font>
      <sz val="11"/>
      <color theme="1"/>
      <name val="Calibri"/>
      <family val="2"/>
      <charset val="204"/>
      <scheme val="minor"/>
    </font>
    <font>
      <sz val="10"/>
      <name val="Arial Cyr"/>
      <charset val="204"/>
    </font>
    <font>
      <b/>
      <sz val="10"/>
      <name val="Arial"/>
      <family val="2"/>
      <charset val="204"/>
    </font>
    <font>
      <sz val="8"/>
      <color theme="1"/>
      <name val="Calibri"/>
      <family val="2"/>
      <charset val="204"/>
      <scheme val="minor"/>
    </font>
    <font>
      <b/>
      <sz val="11"/>
      <color theme="1"/>
      <name val="Calibri"/>
      <family val="2"/>
      <charset val="204"/>
      <scheme val="minor"/>
    </font>
    <font>
      <u/>
      <sz val="11"/>
      <color theme="10"/>
      <name val="Calibri"/>
      <family val="2"/>
      <charset val="204"/>
    </font>
    <font>
      <sz val="10"/>
      <color theme="1"/>
      <name val="Calibri"/>
      <family val="2"/>
      <charset val="204"/>
      <scheme val="minor"/>
    </font>
    <font>
      <b/>
      <sz val="9"/>
      <color theme="1"/>
      <name val="Calibri"/>
      <family val="2"/>
      <charset val="204"/>
      <scheme val="minor"/>
    </font>
    <font>
      <b/>
      <sz val="12"/>
      <color theme="1"/>
      <name val="Calibri"/>
      <family val="2"/>
      <charset val="204"/>
      <scheme val="minor"/>
    </font>
    <font>
      <b/>
      <sz val="8"/>
      <color theme="1"/>
      <name val="Calibri"/>
      <family val="2"/>
      <charset val="204"/>
      <scheme val="minor"/>
    </font>
    <font>
      <sz val="8"/>
      <name val="Arial"/>
      <family val="2"/>
      <charset val="204"/>
    </font>
    <font>
      <b/>
      <sz val="8"/>
      <name val="Arial"/>
      <family val="2"/>
      <charset val="204"/>
    </font>
    <font>
      <b/>
      <sz val="10"/>
      <color theme="1"/>
      <name val="Calibri"/>
      <family val="2"/>
      <charset val="204"/>
      <scheme val="minor"/>
    </font>
    <font>
      <sz val="9"/>
      <color theme="10"/>
      <name val="Calibri"/>
      <family val="2"/>
      <charset val="204"/>
    </font>
    <font>
      <sz val="8"/>
      <color theme="1"/>
      <name val="Arial"/>
      <family val="2"/>
      <charset val="204"/>
    </font>
    <font>
      <sz val="8"/>
      <color indexed="81"/>
      <name val="Tahoma"/>
    </font>
    <font>
      <b/>
      <sz val="8"/>
      <color indexed="81"/>
      <name val="Tahoma"/>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5" fillId="0" borderId="0" applyNumberFormat="0" applyFill="0" applyBorder="0" applyAlignment="0" applyProtection="0">
      <alignment vertical="top"/>
      <protection locked="0"/>
    </xf>
  </cellStyleXfs>
  <cellXfs count="172">
    <xf numFmtId="0" fontId="0" fillId="0" borderId="0" xfId="0"/>
    <xf numFmtId="0" fontId="1" fillId="0" borderId="0" xfId="1"/>
    <xf numFmtId="0" fontId="2" fillId="0" borderId="0" xfId="1" applyFont="1"/>
    <xf numFmtId="0" fontId="0" fillId="0" borderId="0" xfId="0" applyFill="1"/>
    <xf numFmtId="0" fontId="4" fillId="0" borderId="0" xfId="0" applyFont="1"/>
    <xf numFmtId="0" fontId="0" fillId="0" borderId="0" xfId="0" applyFill="1" applyBorder="1"/>
    <xf numFmtId="0" fontId="3" fillId="0" borderId="1" xfId="0" applyFont="1" applyBorder="1"/>
    <xf numFmtId="0" fontId="3" fillId="0" borderId="1" xfId="0" applyFont="1" applyBorder="1" applyAlignment="1">
      <alignment horizontal="center"/>
    </xf>
    <xf numFmtId="0" fontId="2" fillId="0" borderId="7" xfId="1" applyFont="1" applyFill="1" applyBorder="1" applyAlignment="1">
      <alignment horizontal="left"/>
    </xf>
    <xf numFmtId="0" fontId="3" fillId="0" borderId="3" xfId="0" applyFont="1" applyBorder="1" applyAlignment="1">
      <alignment horizontal="center" wrapText="1"/>
    </xf>
    <xf numFmtId="0" fontId="3" fillId="0" borderId="1" xfId="0" applyFont="1" applyFill="1" applyBorder="1"/>
    <xf numFmtId="0" fontId="3" fillId="0" borderId="2" xfId="0" applyFont="1" applyBorder="1"/>
    <xf numFmtId="0" fontId="3" fillId="0" borderId="0" xfId="0" applyFont="1" applyBorder="1"/>
    <xf numFmtId="49" fontId="10" fillId="0" borderId="1" xfId="1" applyNumberFormat="1" applyFont="1" applyFill="1" applyBorder="1" applyAlignment="1">
      <alignment horizontal="center"/>
    </xf>
    <xf numFmtId="0" fontId="10" fillId="0" borderId="1" xfId="1" applyFont="1" applyFill="1" applyBorder="1"/>
    <xf numFmtId="0" fontId="10" fillId="0" borderId="1" xfId="1" applyFont="1" applyFill="1" applyBorder="1" applyAlignment="1">
      <alignment wrapText="1"/>
    </xf>
    <xf numFmtId="0" fontId="11" fillId="0" borderId="7" xfId="1" applyFont="1" applyFill="1" applyBorder="1" applyAlignment="1">
      <alignment horizontal="left"/>
    </xf>
    <xf numFmtId="0" fontId="10" fillId="0" borderId="7" xfId="1" applyFont="1" applyFill="1" applyBorder="1" applyAlignment="1">
      <alignment horizontal="left"/>
    </xf>
    <xf numFmtId="0" fontId="3" fillId="0" borderId="1" xfId="0" applyFont="1" applyBorder="1" applyAlignment="1">
      <alignment horizontal="center" wrapText="1"/>
    </xf>
    <xf numFmtId="0" fontId="3" fillId="0" borderId="0" xfId="0" applyFont="1"/>
    <xf numFmtId="0" fontId="9" fillId="0" borderId="0" xfId="0" applyFont="1"/>
    <xf numFmtId="0" fontId="12" fillId="0" borderId="0" xfId="0" applyFont="1"/>
    <xf numFmtId="0" fontId="7" fillId="0" borderId="0" xfId="0" applyFont="1"/>
    <xf numFmtId="0" fontId="6" fillId="0" borderId="0" xfId="0" applyFont="1"/>
    <xf numFmtId="0" fontId="8" fillId="0" borderId="0" xfId="0" applyFont="1"/>
    <xf numFmtId="49" fontId="10" fillId="0" borderId="7" xfId="1" applyNumberFormat="1" applyFont="1" applyFill="1" applyBorder="1" applyAlignment="1">
      <alignment horizontal="center"/>
    </xf>
    <xf numFmtId="0" fontId="10" fillId="0" borderId="7" xfId="1" applyFont="1" applyFill="1" applyBorder="1"/>
    <xf numFmtId="0" fontId="10" fillId="0" borderId="1" xfId="1" applyFont="1" applyFill="1" applyBorder="1" applyAlignment="1"/>
    <xf numFmtId="0" fontId="3" fillId="0" borderId="0" xfId="0" applyFont="1" applyBorder="1" applyAlignment="1">
      <alignment horizontal="center"/>
    </xf>
    <xf numFmtId="0" fontId="3" fillId="0" borderId="1" xfId="0" applyFont="1" applyFill="1" applyBorder="1" applyAlignment="1">
      <alignment horizontal="center" wrapText="1"/>
    </xf>
    <xf numFmtId="0" fontId="3" fillId="0" borderId="0" xfId="0" applyFont="1" applyAlignment="1">
      <alignment horizontal="center"/>
    </xf>
    <xf numFmtId="0" fontId="6" fillId="0" borderId="1" xfId="0" applyFont="1" applyBorder="1" applyAlignment="1">
      <alignment horizontal="center"/>
    </xf>
    <xf numFmtId="17" fontId="6" fillId="0" borderId="1" xfId="0" applyNumberFormat="1" applyFont="1" applyBorder="1" applyAlignment="1">
      <alignment horizontal="center"/>
    </xf>
    <xf numFmtId="164" fontId="6" fillId="0" borderId="1" xfId="0" applyNumberFormat="1" applyFont="1" applyBorder="1" applyAlignment="1">
      <alignment horizontal="center"/>
    </xf>
    <xf numFmtId="0" fontId="6" fillId="0" borderId="1" xfId="0" applyFont="1" applyBorder="1" applyAlignment="1">
      <alignment horizontal="center" wrapText="1"/>
    </xf>
    <xf numFmtId="0" fontId="6" fillId="0" borderId="1" xfId="0" applyFont="1" applyBorder="1" applyAlignment="1"/>
    <xf numFmtId="0" fontId="0" fillId="0" borderId="0" xfId="0" applyAlignment="1">
      <alignment horizontal="center"/>
    </xf>
    <xf numFmtId="0" fontId="3" fillId="0" borderId="2" xfId="0" applyFont="1" applyFill="1" applyBorder="1" applyAlignment="1">
      <alignment horizontal="center" wrapText="1"/>
    </xf>
    <xf numFmtId="0" fontId="3" fillId="0" borderId="2" xfId="0" applyFont="1" applyFill="1" applyBorder="1" applyAlignment="1">
      <alignment horizontal="left"/>
    </xf>
    <xf numFmtId="0" fontId="3" fillId="0" borderId="6" xfId="0" applyFont="1" applyFill="1" applyBorder="1" applyAlignment="1">
      <alignment horizontal="left"/>
    </xf>
    <xf numFmtId="0" fontId="3" fillId="0" borderId="6" xfId="0" applyFont="1" applyBorder="1"/>
    <xf numFmtId="164" fontId="9" fillId="0" borderId="1" xfId="0" applyNumberFormat="1" applyFont="1" applyFill="1" applyBorder="1" applyAlignment="1">
      <alignment horizontal="center" wrapText="1"/>
    </xf>
    <xf numFmtId="164" fontId="9" fillId="0" borderId="1" xfId="0" applyNumberFormat="1" applyFont="1" applyFill="1" applyBorder="1" applyAlignment="1">
      <alignment horizontal="center"/>
    </xf>
    <xf numFmtId="164" fontId="3" fillId="0" borderId="1" xfId="0" applyNumberFormat="1" applyFont="1" applyBorder="1" applyAlignment="1">
      <alignment horizontal="center"/>
    </xf>
    <xf numFmtId="164" fontId="9" fillId="0" borderId="1" xfId="0" applyNumberFormat="1" applyFont="1" applyBorder="1" applyAlignment="1">
      <alignment horizontal="center"/>
    </xf>
    <xf numFmtId="164" fontId="3" fillId="0" borderId="0" xfId="0" applyNumberFormat="1" applyFont="1" applyAlignment="1">
      <alignment horizontal="center"/>
    </xf>
    <xf numFmtId="0" fontId="9" fillId="0" borderId="0" xfId="0" applyFont="1" applyAlignment="1">
      <alignment horizontal="center"/>
    </xf>
    <xf numFmtId="164" fontId="9" fillId="0" borderId="0" xfId="0" applyNumberFormat="1" applyFont="1" applyAlignment="1">
      <alignment horizontal="center"/>
    </xf>
    <xf numFmtId="2" fontId="3" fillId="0" borderId="1" xfId="0" applyNumberFormat="1" applyFont="1" applyBorder="1" applyAlignment="1">
      <alignment horizontal="center"/>
    </xf>
    <xf numFmtId="17" fontId="12" fillId="0" borderId="1" xfId="0" applyNumberFormat="1" applyFont="1" applyBorder="1" applyAlignment="1">
      <alignment horizontal="center"/>
    </xf>
    <xf numFmtId="0" fontId="12" fillId="0" borderId="1" xfId="0" applyFont="1" applyBorder="1" applyAlignment="1">
      <alignment horizontal="center"/>
    </xf>
    <xf numFmtId="164" fontId="12" fillId="0" borderId="1" xfId="0" applyNumberFormat="1" applyFont="1" applyBorder="1" applyAlignment="1">
      <alignment horizontal="center"/>
    </xf>
    <xf numFmtId="0" fontId="11" fillId="0" borderId="2" xfId="1" applyFont="1" applyFill="1" applyBorder="1" applyAlignment="1">
      <alignment horizontal="left" wrapText="1"/>
    </xf>
    <xf numFmtId="0" fontId="11" fillId="0" borderId="5" xfId="1" applyFont="1" applyFill="1" applyBorder="1" applyAlignment="1">
      <alignment horizontal="left" wrapText="1"/>
    </xf>
    <xf numFmtId="0" fontId="11" fillId="0" borderId="6" xfId="1" applyFont="1" applyFill="1" applyBorder="1" applyAlignment="1">
      <alignment horizontal="left" wrapText="1"/>
    </xf>
    <xf numFmtId="0" fontId="14" fillId="0" borderId="1" xfId="0" applyFont="1" applyBorder="1" applyAlignment="1"/>
    <xf numFmtId="0" fontId="14" fillId="0" borderId="1" xfId="0" applyFont="1" applyBorder="1"/>
    <xf numFmtId="0" fontId="14" fillId="0" borderId="1" xfId="0" applyFont="1" applyFill="1" applyBorder="1" applyAlignment="1"/>
    <xf numFmtId="0" fontId="0" fillId="0" borderId="0" xfId="0" applyBorder="1" applyAlignment="1">
      <alignment vertical="center"/>
    </xf>
    <xf numFmtId="0" fontId="0" fillId="0" borderId="0" xfId="0" applyBorder="1" applyAlignment="1"/>
    <xf numFmtId="0" fontId="0" fillId="0" borderId="0" xfId="0" applyBorder="1"/>
    <xf numFmtId="0" fontId="6" fillId="0" borderId="0" xfId="0" applyFont="1" applyBorder="1" applyAlignment="1"/>
    <xf numFmtId="0" fontId="0" fillId="0" borderId="0" xfId="0" applyFill="1" applyBorder="1" applyAlignment="1"/>
    <xf numFmtId="2" fontId="3" fillId="0" borderId="1" xfId="0" applyNumberFormat="1" applyFont="1" applyFill="1" applyBorder="1" applyAlignment="1">
      <alignment horizontal="center"/>
    </xf>
    <xf numFmtId="2" fontId="3" fillId="0" borderId="6" xfId="0" applyNumberFormat="1" applyFont="1" applyBorder="1" applyAlignment="1">
      <alignment horizontal="center"/>
    </xf>
    <xf numFmtId="0" fontId="9" fillId="0" borderId="1" xfId="0" applyFont="1" applyBorder="1" applyAlignment="1">
      <alignment horizontal="center"/>
    </xf>
    <xf numFmtId="2" fontId="9" fillId="0" borderId="1" xfId="0" applyNumberFormat="1" applyFont="1" applyBorder="1" applyAlignment="1">
      <alignment horizontal="center"/>
    </xf>
    <xf numFmtId="2" fontId="9" fillId="0" borderId="2" xfId="0" applyNumberFormat="1" applyFont="1" applyBorder="1" applyAlignment="1">
      <alignment horizontal="center"/>
    </xf>
    <xf numFmtId="2" fontId="9" fillId="0" borderId="1" xfId="0" applyNumberFormat="1" applyFont="1" applyFill="1" applyBorder="1" applyAlignment="1">
      <alignment horizontal="center"/>
    </xf>
    <xf numFmtId="0" fontId="6" fillId="0" borderId="0" xfId="0" applyFont="1" applyAlignment="1">
      <alignment horizontal="center"/>
    </xf>
    <xf numFmtId="0" fontId="0" fillId="2" borderId="0" xfId="0" applyFill="1" applyAlignment="1">
      <alignment horizontal="center"/>
    </xf>
    <xf numFmtId="0" fontId="12" fillId="0" borderId="0" xfId="0" applyFont="1" applyAlignment="1">
      <alignment horizontal="center"/>
    </xf>
    <xf numFmtId="164" fontId="12" fillId="0" borderId="0" xfId="0" applyNumberFormat="1" applyFont="1" applyAlignment="1">
      <alignment horizontal="center"/>
    </xf>
    <xf numFmtId="0" fontId="6" fillId="0" borderId="0" xfId="0" applyFont="1" applyAlignment="1">
      <alignment wrapText="1"/>
    </xf>
    <xf numFmtId="0" fontId="0" fillId="0" borderId="0" xfId="0" applyFont="1" applyAlignment="1">
      <alignment wrapText="1"/>
    </xf>
    <xf numFmtId="0" fontId="0" fillId="0" borderId="0" xfId="0" applyAlignment="1">
      <alignment wrapText="1"/>
    </xf>
    <xf numFmtId="0" fontId="0" fillId="0" borderId="0" xfId="0" applyAlignment="1"/>
    <xf numFmtId="0" fontId="6" fillId="0" borderId="0" xfId="0" applyFont="1" applyAlignment="1">
      <alignment wrapText="1"/>
    </xf>
    <xf numFmtId="0" fontId="0" fillId="0" borderId="0" xfId="0" applyFont="1" applyAlignment="1">
      <alignment wrapText="1"/>
    </xf>
    <xf numFmtId="0" fontId="9" fillId="2" borderId="0" xfId="0" applyFont="1" applyFill="1" applyBorder="1" applyAlignment="1"/>
    <xf numFmtId="164" fontId="9" fillId="2" borderId="0" xfId="0" applyNumberFormat="1" applyFont="1" applyFill="1" applyBorder="1" applyAlignment="1">
      <alignment horizontal="center"/>
    </xf>
    <xf numFmtId="0" fontId="4" fillId="2" borderId="0" xfId="0" applyFont="1" applyFill="1" applyBorder="1"/>
    <xf numFmtId="164" fontId="9" fillId="0" borderId="3" xfId="0" applyNumberFormat="1" applyFont="1" applyBorder="1" applyAlignment="1">
      <alignment horizontal="center"/>
    </xf>
    <xf numFmtId="2" fontId="3" fillId="0" borderId="4" xfId="0" applyNumberFormat="1" applyFont="1" applyBorder="1" applyAlignment="1">
      <alignment horizontal="center"/>
    </xf>
    <xf numFmtId="2" fontId="3" fillId="0" borderId="3" xfId="0" applyNumberFormat="1" applyFont="1" applyBorder="1" applyAlignment="1">
      <alignment horizontal="center"/>
    </xf>
    <xf numFmtId="2" fontId="9" fillId="0" borderId="3" xfId="0" applyNumberFormat="1" applyFont="1" applyBorder="1" applyAlignment="1">
      <alignment horizontal="center"/>
    </xf>
    <xf numFmtId="2" fontId="9" fillId="0" borderId="4" xfId="0" applyNumberFormat="1" applyFont="1" applyBorder="1" applyAlignment="1">
      <alignment horizontal="center"/>
    </xf>
    <xf numFmtId="164" fontId="3" fillId="0" borderId="3" xfId="0" applyNumberFormat="1" applyFont="1" applyBorder="1" applyAlignment="1">
      <alignment horizontal="center"/>
    </xf>
    <xf numFmtId="0" fontId="3" fillId="0" borderId="3" xfId="0" applyFont="1" applyBorder="1" applyAlignment="1">
      <alignment horizontal="center"/>
    </xf>
    <xf numFmtId="0" fontId="3" fillId="0" borderId="0" xfId="0" applyFont="1" applyFill="1" applyBorder="1" applyAlignment="1">
      <alignment horizontal="center" wrapText="1"/>
    </xf>
    <xf numFmtId="0" fontId="3" fillId="0" borderId="4" xfId="0" applyFont="1" applyBorder="1" applyAlignment="1"/>
    <xf numFmtId="0" fontId="3" fillId="0" borderId="8" xfId="0" applyFont="1" applyBorder="1" applyAlignment="1"/>
    <xf numFmtId="2" fontId="0" fillId="0" borderId="0" xfId="0" applyNumberFormat="1" applyAlignment="1"/>
    <xf numFmtId="164" fontId="9" fillId="2" borderId="1" xfId="0" applyNumberFormat="1" applyFont="1" applyFill="1" applyBorder="1" applyAlignment="1">
      <alignment horizontal="center"/>
    </xf>
    <xf numFmtId="0" fontId="4" fillId="2" borderId="1" xfId="0" applyFont="1" applyFill="1" applyBorder="1"/>
    <xf numFmtId="2" fontId="7" fillId="2" borderId="1" xfId="0" applyNumberFormat="1" applyFont="1" applyFill="1" applyBorder="1" applyAlignment="1">
      <alignment horizontal="center" vertical="center"/>
    </xf>
    <xf numFmtId="2" fontId="7" fillId="2" borderId="1" xfId="0" applyNumberFormat="1" applyFont="1" applyFill="1" applyBorder="1" applyAlignment="1">
      <alignment horizontal="center"/>
    </xf>
    <xf numFmtId="0" fontId="4" fillId="2" borderId="0" xfId="0" applyFont="1" applyFill="1"/>
    <xf numFmtId="0" fontId="9" fillId="2" borderId="4" xfId="0" applyFont="1" applyFill="1" applyBorder="1" applyAlignment="1">
      <alignment horizontal="center" wrapText="1"/>
    </xf>
    <xf numFmtId="0" fontId="0" fillId="2" borderId="8" xfId="0" applyFill="1" applyBorder="1" applyAlignment="1">
      <alignment horizontal="center" wrapText="1"/>
    </xf>
    <xf numFmtId="0" fontId="9" fillId="2" borderId="1" xfId="0" applyFont="1" applyFill="1" applyBorder="1" applyAlignment="1">
      <alignment horizontal="center"/>
    </xf>
    <xf numFmtId="2" fontId="9" fillId="2" borderId="1" xfId="0" applyNumberFormat="1" applyFont="1" applyFill="1" applyBorder="1" applyAlignment="1">
      <alignment horizontal="center"/>
    </xf>
    <xf numFmtId="0" fontId="0" fillId="2" borderId="0" xfId="0" applyFill="1"/>
    <xf numFmtId="0" fontId="9" fillId="2" borderId="2" xfId="0" applyFont="1" applyFill="1" applyBorder="1" applyAlignment="1">
      <alignment horizontal="center" wrapText="1"/>
    </xf>
    <xf numFmtId="0" fontId="0" fillId="2" borderId="6" xfId="0" applyFill="1" applyBorder="1" applyAlignment="1">
      <alignment horizontal="center" wrapText="1"/>
    </xf>
    <xf numFmtId="0" fontId="9" fillId="2" borderId="1" xfId="0" applyFont="1" applyFill="1" applyBorder="1" applyAlignment="1"/>
    <xf numFmtId="2" fontId="9" fillId="2" borderId="1" xfId="0" applyNumberFormat="1" applyFont="1" applyFill="1" applyBorder="1"/>
    <xf numFmtId="0" fontId="0" fillId="2" borderId="0" xfId="0" applyFill="1" applyBorder="1"/>
    <xf numFmtId="0" fontId="9" fillId="2" borderId="7" xfId="0" applyFont="1" applyFill="1" applyBorder="1" applyAlignment="1">
      <alignment wrapText="1"/>
    </xf>
    <xf numFmtId="0" fontId="9" fillId="2" borderId="2" xfId="0" applyFont="1" applyFill="1" applyBorder="1" applyAlignment="1">
      <alignment horizontal="center"/>
    </xf>
    <xf numFmtId="0" fontId="4" fillId="2" borderId="5" xfId="0" applyFont="1" applyFill="1" applyBorder="1" applyAlignment="1">
      <alignment horizontal="center"/>
    </xf>
    <xf numFmtId="2" fontId="9" fillId="2" borderId="2" xfId="0" applyNumberFormat="1" applyFont="1" applyFill="1" applyBorder="1" applyAlignment="1">
      <alignment horizontal="center"/>
    </xf>
    <xf numFmtId="0" fontId="3" fillId="2" borderId="2" xfId="0" applyFont="1" applyFill="1" applyBorder="1" applyAlignment="1">
      <alignment horizontal="center"/>
    </xf>
    <xf numFmtId="0" fontId="0" fillId="2" borderId="5" xfId="0" applyFill="1" applyBorder="1" applyAlignment="1">
      <alignment horizontal="center"/>
    </xf>
    <xf numFmtId="164" fontId="3" fillId="2" borderId="1" xfId="0" applyNumberFormat="1" applyFont="1" applyFill="1" applyBorder="1" applyAlignment="1">
      <alignment horizontal="center"/>
    </xf>
    <xf numFmtId="0" fontId="3" fillId="2" borderId="1" xfId="0" applyFont="1" applyFill="1" applyBorder="1" applyAlignment="1">
      <alignment horizontal="center"/>
    </xf>
    <xf numFmtId="2" fontId="3" fillId="2" borderId="1" xfId="0" applyNumberFormat="1" applyFont="1" applyFill="1" applyBorder="1" applyAlignment="1">
      <alignment horizontal="center"/>
    </xf>
    <xf numFmtId="2" fontId="3" fillId="2" borderId="2" xfId="0" applyNumberFormat="1" applyFont="1" applyFill="1" applyBorder="1" applyAlignment="1">
      <alignment horizontal="center"/>
    </xf>
    <xf numFmtId="2" fontId="9" fillId="2" borderId="1" xfId="0" applyNumberFormat="1" applyFont="1" applyFill="1" applyBorder="1" applyAlignment="1"/>
    <xf numFmtId="0" fontId="3" fillId="2" borderId="0" xfId="0" applyFont="1" applyFill="1" applyBorder="1" applyAlignment="1">
      <alignment horizontal="center" wrapText="1"/>
    </xf>
    <xf numFmtId="164" fontId="9" fillId="2" borderId="1" xfId="0" applyNumberFormat="1" applyFont="1" applyFill="1" applyBorder="1"/>
    <xf numFmtId="0" fontId="3" fillId="2" borderId="2" xfId="0" applyFont="1" applyFill="1" applyBorder="1" applyAlignment="1">
      <alignment horizontal="left"/>
    </xf>
    <xf numFmtId="0" fontId="3" fillId="0" borderId="2" xfId="0" applyFont="1" applyBorder="1" applyAlignment="1">
      <alignment horizontal="center"/>
    </xf>
    <xf numFmtId="0" fontId="3" fillId="0" borderId="6" xfId="0" applyFont="1" applyBorder="1" applyAlignment="1">
      <alignment horizontal="center"/>
    </xf>
    <xf numFmtId="0" fontId="10" fillId="0" borderId="2" xfId="1" applyFont="1" applyFill="1" applyBorder="1" applyAlignment="1">
      <alignment horizontal="center"/>
    </xf>
    <xf numFmtId="0" fontId="10" fillId="0" borderId="6" xfId="1" applyFont="1" applyFill="1" applyBorder="1" applyAlignment="1">
      <alignment horizontal="center"/>
    </xf>
    <xf numFmtId="49" fontId="10" fillId="0" borderId="2" xfId="1" applyNumberFormat="1" applyFont="1" applyFill="1" applyBorder="1" applyAlignment="1">
      <alignment horizontal="center"/>
    </xf>
    <xf numFmtId="0" fontId="0" fillId="0" borderId="6" xfId="0" applyBorder="1" applyAlignment="1">
      <alignment horizontal="center"/>
    </xf>
    <xf numFmtId="0" fontId="11" fillId="0" borderId="2" xfId="1" applyFont="1" applyFill="1" applyBorder="1" applyAlignment="1">
      <alignment horizontal="left" wrapText="1"/>
    </xf>
    <xf numFmtId="0" fontId="11" fillId="0" borderId="5" xfId="1" applyFont="1" applyFill="1" applyBorder="1" applyAlignment="1">
      <alignment horizontal="left" wrapText="1"/>
    </xf>
    <xf numFmtId="0" fontId="11" fillId="0" borderId="6" xfId="1" applyFont="1" applyFill="1" applyBorder="1" applyAlignment="1">
      <alignment horizontal="left" wrapText="1"/>
    </xf>
    <xf numFmtId="0" fontId="14" fillId="0" borderId="1" xfId="0" applyFont="1" applyBorder="1" applyAlignment="1">
      <alignment horizontal="center" vertical="center"/>
    </xf>
    <xf numFmtId="49" fontId="5" fillId="0" borderId="2" xfId="2" applyNumberFormat="1" applyFill="1" applyBorder="1" applyAlignment="1" applyProtection="1">
      <alignment horizontal="center"/>
    </xf>
    <xf numFmtId="49" fontId="5" fillId="0" borderId="6" xfId="2" applyNumberFormat="1" applyFill="1" applyBorder="1" applyAlignment="1" applyProtection="1">
      <alignment horizontal="center"/>
    </xf>
    <xf numFmtId="49" fontId="13" fillId="0" borderId="2" xfId="2" applyNumberFormat="1" applyFont="1" applyFill="1" applyBorder="1" applyAlignment="1" applyProtection="1">
      <alignment horizontal="center"/>
    </xf>
    <xf numFmtId="49" fontId="13" fillId="0" borderId="6" xfId="2" applyNumberFormat="1" applyFont="1" applyFill="1" applyBorder="1" applyAlignment="1" applyProtection="1">
      <alignment horizontal="center"/>
    </xf>
    <xf numFmtId="49" fontId="10" fillId="0" borderId="6" xfId="1" applyNumberFormat="1" applyFont="1" applyFill="1" applyBorder="1" applyAlignment="1">
      <alignment horizontal="center"/>
    </xf>
    <xf numFmtId="14" fontId="3" fillId="0" borderId="2" xfId="0" applyNumberFormat="1" applyFont="1" applyBorder="1" applyAlignment="1">
      <alignment horizontal="center"/>
    </xf>
    <xf numFmtId="0" fontId="9" fillId="2" borderId="5" xfId="0" applyFont="1" applyFill="1" applyBorder="1" applyAlignment="1">
      <alignment wrapText="1"/>
    </xf>
    <xf numFmtId="0" fontId="9" fillId="2" borderId="6" xfId="0" applyFont="1" applyFill="1" applyBorder="1" applyAlignment="1">
      <alignment wrapText="1"/>
    </xf>
    <xf numFmtId="0" fontId="0" fillId="0" borderId="6" xfId="0" applyBorder="1" applyAlignment="1">
      <alignment wrapText="1"/>
    </xf>
    <xf numFmtId="0" fontId="7" fillId="2" borderId="5" xfId="0" applyFont="1" applyFill="1" applyBorder="1" applyAlignment="1">
      <alignment horizontal="center" wrapText="1"/>
    </xf>
    <xf numFmtId="0" fontId="17" fillId="2" borderId="5" xfId="0" applyFont="1" applyFill="1" applyBorder="1" applyAlignment="1">
      <alignment horizontal="center" wrapText="1"/>
    </xf>
    <xf numFmtId="0" fontId="17" fillId="2" borderId="6" xfId="0" applyFont="1" applyFill="1" applyBorder="1" applyAlignment="1">
      <alignment horizontal="center" wrapText="1"/>
    </xf>
    <xf numFmtId="0" fontId="12" fillId="0" borderId="2" xfId="0" applyFont="1" applyBorder="1" applyAlignment="1"/>
    <xf numFmtId="0" fontId="4" fillId="0" borderId="5" xfId="0" applyFont="1" applyBorder="1" applyAlignment="1"/>
    <xf numFmtId="0" fontId="4" fillId="0" borderId="6" xfId="0" applyFont="1" applyBorder="1" applyAlignment="1"/>
    <xf numFmtId="0" fontId="6" fillId="0" borderId="2" xfId="0" applyFont="1" applyBorder="1" applyAlignment="1">
      <alignment horizontal="center"/>
    </xf>
    <xf numFmtId="0" fontId="0" fillId="0" borderId="5" xfId="0" applyBorder="1" applyAlignment="1">
      <alignment horizontal="center"/>
    </xf>
    <xf numFmtId="0" fontId="6" fillId="0" borderId="2" xfId="0" applyFont="1"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9" fillId="0" borderId="2" xfId="0" applyFont="1" applyFill="1" applyBorder="1" applyAlignment="1"/>
    <xf numFmtId="0" fontId="0" fillId="0" borderId="6" xfId="0" applyBorder="1" applyAlignment="1"/>
    <xf numFmtId="0" fontId="3" fillId="0" borderId="2" xfId="0" applyFont="1" applyFill="1" applyBorder="1" applyAlignment="1">
      <alignment horizontal="center"/>
    </xf>
    <xf numFmtId="0" fontId="9" fillId="0" borderId="2" xfId="0" applyFont="1" applyFill="1" applyBorder="1" applyAlignment="1">
      <alignment horizontal="center"/>
    </xf>
    <xf numFmtId="0" fontId="0" fillId="0" borderId="5" xfId="0" applyBorder="1" applyAlignment="1"/>
    <xf numFmtId="0" fontId="3" fillId="0" borderId="2" xfId="0" applyFont="1" applyFill="1" applyBorder="1" applyAlignment="1">
      <alignment horizontal="left" wrapText="1"/>
    </xf>
    <xf numFmtId="0" fontId="3" fillId="0" borderId="6" xfId="0" applyFont="1" applyBorder="1" applyAlignment="1">
      <alignment horizontal="left" wrapText="1"/>
    </xf>
    <xf numFmtId="0" fontId="6" fillId="0" borderId="0" xfId="0" applyFont="1" applyAlignment="1">
      <alignment wrapText="1"/>
    </xf>
    <xf numFmtId="0" fontId="0" fillId="0" borderId="0" xfId="0" applyFont="1" applyAlignment="1">
      <alignment wrapText="1"/>
    </xf>
    <xf numFmtId="0" fontId="6" fillId="0" borderId="2" xfId="0" applyFont="1" applyBorder="1" applyAlignment="1"/>
    <xf numFmtId="164" fontId="3" fillId="0" borderId="2" xfId="0" applyNumberFormat="1" applyFont="1" applyBorder="1" applyAlignment="1">
      <alignment horizontal="center"/>
    </xf>
    <xf numFmtId="0" fontId="3" fillId="0" borderId="2" xfId="0" applyNumberFormat="1" applyFont="1" applyBorder="1" applyAlignment="1">
      <alignment horizontal="center"/>
    </xf>
    <xf numFmtId="0" fontId="0" fillId="0" borderId="6" xfId="0" applyNumberFormat="1" applyBorder="1" applyAlignment="1"/>
    <xf numFmtId="0" fontId="9" fillId="2" borderId="2" xfId="0" applyFont="1" applyFill="1" applyBorder="1" applyAlignment="1"/>
    <xf numFmtId="0" fontId="9" fillId="2" borderId="6" xfId="0" applyFont="1" applyFill="1" applyBorder="1" applyAlignment="1"/>
    <xf numFmtId="0" fontId="9" fillId="0" borderId="2" xfId="0" applyFont="1" applyBorder="1" applyAlignment="1">
      <alignment wrapText="1"/>
    </xf>
    <xf numFmtId="0" fontId="9" fillId="2" borderId="2" xfId="0" applyFont="1" applyFill="1" applyBorder="1" applyAlignment="1">
      <alignment horizontal="left" wrapText="1"/>
    </xf>
    <xf numFmtId="0" fontId="9" fillId="2" borderId="6" xfId="0" applyFont="1" applyFill="1" applyBorder="1" applyAlignment="1">
      <alignment horizontal="left" wrapText="1"/>
    </xf>
    <xf numFmtId="0" fontId="3" fillId="2" borderId="2" xfId="0" applyFont="1" applyFill="1" applyBorder="1" applyAlignment="1">
      <alignment horizontal="left" wrapText="1"/>
    </xf>
    <xf numFmtId="0" fontId="3" fillId="2" borderId="6" xfId="0" applyFont="1" applyFill="1" applyBorder="1" applyAlignment="1">
      <alignment horizontal="left" wrapText="1"/>
    </xf>
  </cellXfs>
  <cellStyles count="3">
    <cellStyle name="Гиперссылка" xfId="2" builtinId="8"/>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kl2006@mail.ru" TargetMode="External"/><Relationship Id="rId1" Type="http://schemas.openxmlformats.org/officeDocument/2006/relationships/hyperlink" Target="mailto:uklr2006@mail.r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56"/>
  <sheetViews>
    <sheetView tabSelected="1" workbookViewId="0">
      <selection activeCell="E10" sqref="E10"/>
    </sheetView>
  </sheetViews>
  <sheetFormatPr defaultRowHeight="15"/>
  <cols>
    <col min="1" max="1" width="3" customWidth="1"/>
    <col min="2" max="2" width="36" bestFit="1" customWidth="1"/>
    <col min="3" max="3" width="22.42578125" customWidth="1"/>
    <col min="4" max="4" width="26.85546875" customWidth="1"/>
    <col min="5" max="5" width="31.85546875" customWidth="1"/>
  </cols>
  <sheetData>
    <row r="1" spans="1:4">
      <c r="A1" s="2" t="s">
        <v>132</v>
      </c>
      <c r="C1" s="1"/>
    </row>
    <row r="2" spans="1:4" ht="15" customHeight="1">
      <c r="A2" s="2" t="s">
        <v>45</v>
      </c>
      <c r="C2" s="4"/>
    </row>
    <row r="3" spans="1:4" ht="15.75">
      <c r="B3" s="4" t="s">
        <v>111</v>
      </c>
      <c r="C3" s="24" t="s">
        <v>94</v>
      </c>
    </row>
    <row r="4" spans="1:4" ht="14.25" customHeight="1">
      <c r="A4" s="22" t="s">
        <v>148</v>
      </c>
      <c r="C4" s="4"/>
    </row>
    <row r="5" spans="1:4" ht="15" customHeight="1">
      <c r="A5" s="4" t="s">
        <v>8</v>
      </c>
      <c r="C5" s="4"/>
    </row>
    <row r="6" spans="1:4" s="23" customFormat="1" ht="12.75" customHeight="1">
      <c r="A6" s="4" t="s">
        <v>87</v>
      </c>
      <c r="C6" s="21"/>
    </row>
    <row r="7" spans="1:4" s="23" customFormat="1" ht="12.75" customHeight="1">
      <c r="A7" s="5"/>
      <c r="B7"/>
      <c r="C7"/>
      <c r="D7"/>
    </row>
    <row r="8" spans="1:4" s="3" customFormat="1" ht="15" customHeight="1">
      <c r="A8" s="13" t="s">
        <v>0</v>
      </c>
      <c r="B8" s="14" t="s">
        <v>9</v>
      </c>
      <c r="C8" s="27" t="s">
        <v>88</v>
      </c>
      <c r="D8" s="10"/>
    </row>
    <row r="9" spans="1:4" s="3" customFormat="1" ht="12" customHeight="1">
      <c r="A9" s="13" t="s">
        <v>1</v>
      </c>
      <c r="B9" s="14" t="s">
        <v>10</v>
      </c>
      <c r="C9" s="124" t="s">
        <v>11</v>
      </c>
      <c r="D9" s="125"/>
    </row>
    <row r="10" spans="1:4" s="3" customFormat="1" ht="24" customHeight="1">
      <c r="A10" s="13" t="s">
        <v>2</v>
      </c>
      <c r="B10" s="15" t="s">
        <v>12</v>
      </c>
      <c r="C10" s="126" t="s">
        <v>95</v>
      </c>
      <c r="D10" s="127"/>
    </row>
    <row r="11" spans="1:4" s="3" customFormat="1" ht="15" customHeight="1">
      <c r="A11" s="13" t="s">
        <v>3</v>
      </c>
      <c r="B11" s="14" t="s">
        <v>13</v>
      </c>
      <c r="C11" s="124" t="s">
        <v>14</v>
      </c>
      <c r="D11" s="125"/>
    </row>
    <row r="12" spans="1:4" s="3" customFormat="1" ht="18" customHeight="1">
      <c r="A12" s="131">
        <v>5</v>
      </c>
      <c r="B12" s="131" t="s">
        <v>96</v>
      </c>
      <c r="C12" s="55" t="s">
        <v>97</v>
      </c>
      <c r="D12" s="56" t="s">
        <v>98</v>
      </c>
    </row>
    <row r="13" spans="1:4" s="3" customFormat="1" ht="14.25" customHeight="1">
      <c r="A13" s="131"/>
      <c r="B13" s="131"/>
      <c r="C13" s="55" t="s">
        <v>99</v>
      </c>
      <c r="D13" s="56" t="s">
        <v>100</v>
      </c>
    </row>
    <row r="14" spans="1:4" s="3" customFormat="1">
      <c r="A14" s="131"/>
      <c r="B14" s="131"/>
      <c r="C14" s="55" t="s">
        <v>101</v>
      </c>
      <c r="D14" s="56" t="s">
        <v>102</v>
      </c>
    </row>
    <row r="15" spans="1:4" s="3" customFormat="1" ht="16.5" customHeight="1">
      <c r="A15" s="131"/>
      <c r="B15" s="131"/>
      <c r="C15" s="55" t="s">
        <v>103</v>
      </c>
      <c r="D15" s="56" t="s">
        <v>104</v>
      </c>
    </row>
    <row r="16" spans="1:4" s="3" customFormat="1" ht="16.5" customHeight="1">
      <c r="A16" s="131"/>
      <c r="B16" s="131"/>
      <c r="C16" s="55" t="s">
        <v>105</v>
      </c>
      <c r="D16" s="56" t="s">
        <v>106</v>
      </c>
    </row>
    <row r="17" spans="1:4" s="5" customFormat="1" ht="15.75" customHeight="1">
      <c r="A17" s="131"/>
      <c r="B17" s="131"/>
      <c r="C17" s="55" t="s">
        <v>107</v>
      </c>
      <c r="D17" s="56" t="s">
        <v>108</v>
      </c>
    </row>
    <row r="18" spans="1:4" s="5" customFormat="1" ht="15.75" customHeight="1">
      <c r="A18" s="131"/>
      <c r="B18" s="131"/>
      <c r="C18" s="57" t="s">
        <v>109</v>
      </c>
      <c r="D18" s="56" t="s">
        <v>110</v>
      </c>
    </row>
    <row r="19" spans="1:4" ht="21.75" customHeight="1">
      <c r="A19" s="13" t="s">
        <v>4</v>
      </c>
      <c r="B19" s="14" t="s">
        <v>15</v>
      </c>
      <c r="C19" s="132" t="s">
        <v>84</v>
      </c>
      <c r="D19" s="133"/>
    </row>
    <row r="20" spans="1:4" s="5" customFormat="1" ht="19.5" customHeight="1">
      <c r="A20" s="13" t="s">
        <v>5</v>
      </c>
      <c r="B20" s="14" t="s">
        <v>16</v>
      </c>
      <c r="C20" s="134" t="s">
        <v>49</v>
      </c>
      <c r="D20" s="135"/>
    </row>
    <row r="21" spans="1:4" s="5" customFormat="1" ht="15" customHeight="1">
      <c r="A21" s="13" t="s">
        <v>6</v>
      </c>
      <c r="B21" s="14" t="s">
        <v>17</v>
      </c>
      <c r="C21" s="126" t="s">
        <v>18</v>
      </c>
      <c r="D21" s="136"/>
    </row>
    <row r="22" spans="1:4" ht="13.5" customHeight="1">
      <c r="A22" s="25"/>
      <c r="B22" s="26"/>
      <c r="C22" s="25"/>
      <c r="D22" s="25"/>
    </row>
    <row r="23" spans="1:4">
      <c r="A23" s="8" t="s">
        <v>19</v>
      </c>
      <c r="B23" s="17"/>
      <c r="C23" s="17"/>
      <c r="D23" s="17"/>
    </row>
    <row r="24" spans="1:4" ht="12.75" customHeight="1">
      <c r="A24" s="16"/>
      <c r="B24" s="17"/>
      <c r="C24" s="17"/>
      <c r="D24" s="17"/>
    </row>
    <row r="25" spans="1:4">
      <c r="A25" s="6"/>
      <c r="B25" s="18" t="s">
        <v>20</v>
      </c>
      <c r="C25" s="7" t="s">
        <v>21</v>
      </c>
      <c r="D25" s="9" t="s">
        <v>22</v>
      </c>
    </row>
    <row r="26" spans="1:4" ht="24.75" customHeight="1">
      <c r="A26" s="128" t="s">
        <v>25</v>
      </c>
      <c r="B26" s="129"/>
      <c r="C26" s="129"/>
      <c r="D26" s="130"/>
    </row>
    <row r="27" spans="1:4" ht="12" customHeight="1">
      <c r="A27" s="52"/>
      <c r="B27" s="53"/>
      <c r="C27" s="53"/>
      <c r="D27" s="54"/>
    </row>
    <row r="28" spans="1:4" ht="13.5" customHeight="1">
      <c r="A28" s="7">
        <v>1</v>
      </c>
      <c r="B28" s="6" t="s">
        <v>90</v>
      </c>
      <c r="C28" s="6" t="s">
        <v>23</v>
      </c>
      <c r="D28" s="6" t="s">
        <v>24</v>
      </c>
    </row>
    <row r="29" spans="1:4">
      <c r="A29" s="20" t="s">
        <v>26</v>
      </c>
      <c r="B29" s="19"/>
      <c r="C29" s="19"/>
      <c r="D29" s="19"/>
    </row>
    <row r="30" spans="1:4">
      <c r="A30" s="7">
        <v>1</v>
      </c>
      <c r="B30" s="6" t="s">
        <v>116</v>
      </c>
      <c r="C30" s="6" t="s">
        <v>23</v>
      </c>
      <c r="D30" s="6" t="s">
        <v>91</v>
      </c>
    </row>
    <row r="31" spans="1:4">
      <c r="A31" s="20" t="s">
        <v>38</v>
      </c>
      <c r="B31" s="19"/>
      <c r="C31" s="19"/>
      <c r="D31" s="19"/>
    </row>
    <row r="32" spans="1:4">
      <c r="A32" s="20" t="s">
        <v>39</v>
      </c>
      <c r="B32" s="19"/>
      <c r="C32" s="19"/>
      <c r="D32" s="19"/>
    </row>
    <row r="33" spans="1:4">
      <c r="A33" s="7">
        <v>1</v>
      </c>
      <c r="B33" s="6" t="s">
        <v>128</v>
      </c>
      <c r="C33" s="6" t="s">
        <v>115</v>
      </c>
      <c r="D33" s="6" t="s">
        <v>27</v>
      </c>
    </row>
    <row r="34" spans="1:4" ht="15" customHeight="1">
      <c r="A34" s="20" t="s">
        <v>28</v>
      </c>
      <c r="B34" s="19"/>
      <c r="C34" s="19"/>
      <c r="D34" s="19"/>
    </row>
    <row r="35" spans="1:4">
      <c r="A35" s="7">
        <v>1</v>
      </c>
      <c r="B35" s="6" t="s">
        <v>29</v>
      </c>
      <c r="C35" s="6" t="s">
        <v>23</v>
      </c>
      <c r="D35" s="6" t="s">
        <v>24</v>
      </c>
    </row>
    <row r="36" spans="1:4">
      <c r="A36" s="28"/>
      <c r="B36" s="12"/>
      <c r="C36" s="12"/>
      <c r="D36" s="12"/>
    </row>
    <row r="37" spans="1:4">
      <c r="A37" s="4" t="s">
        <v>44</v>
      </c>
      <c r="B37" s="19"/>
      <c r="C37" s="19"/>
      <c r="D37" s="19"/>
    </row>
    <row r="38" spans="1:4" ht="15" customHeight="1">
      <c r="A38" s="7">
        <v>1</v>
      </c>
      <c r="B38" s="6" t="s">
        <v>30</v>
      </c>
      <c r="C38" s="122">
        <v>1957</v>
      </c>
      <c r="D38" s="123"/>
    </row>
    <row r="39" spans="1:4">
      <c r="A39" s="7">
        <v>2</v>
      </c>
      <c r="B39" s="6" t="s">
        <v>32</v>
      </c>
      <c r="C39" s="122">
        <v>5</v>
      </c>
      <c r="D39" s="123"/>
    </row>
    <row r="40" spans="1:4">
      <c r="A40" s="7">
        <v>3</v>
      </c>
      <c r="B40" s="6" t="s">
        <v>33</v>
      </c>
      <c r="C40" s="122">
        <v>3</v>
      </c>
      <c r="D40" s="123"/>
    </row>
    <row r="41" spans="1:4" ht="15" customHeight="1">
      <c r="A41" s="7">
        <v>4</v>
      </c>
      <c r="B41" s="6" t="s">
        <v>31</v>
      </c>
      <c r="C41" s="122" t="s">
        <v>74</v>
      </c>
      <c r="D41" s="123"/>
    </row>
    <row r="42" spans="1:4">
      <c r="A42" s="7">
        <v>5</v>
      </c>
      <c r="B42" s="6" t="s">
        <v>34</v>
      </c>
      <c r="C42" s="122" t="s">
        <v>74</v>
      </c>
      <c r="D42" s="123"/>
    </row>
    <row r="43" spans="1:4">
      <c r="A43" s="7">
        <v>6</v>
      </c>
      <c r="B43" s="6" t="s">
        <v>35</v>
      </c>
      <c r="C43" s="122" t="s">
        <v>129</v>
      </c>
      <c r="D43" s="123"/>
    </row>
    <row r="44" spans="1:4" ht="15" customHeight="1">
      <c r="A44" s="7">
        <v>7</v>
      </c>
      <c r="B44" s="6" t="s">
        <v>36</v>
      </c>
      <c r="C44" s="122" t="s">
        <v>92</v>
      </c>
      <c r="D44" s="123"/>
    </row>
    <row r="45" spans="1:4">
      <c r="A45" s="7">
        <v>8</v>
      </c>
      <c r="B45" s="6" t="s">
        <v>37</v>
      </c>
      <c r="C45" s="122" t="s">
        <v>130</v>
      </c>
      <c r="D45" s="123"/>
    </row>
    <row r="46" spans="1:4">
      <c r="A46" s="7">
        <v>9</v>
      </c>
      <c r="B46" s="6" t="s">
        <v>114</v>
      </c>
      <c r="C46" s="122">
        <v>48</v>
      </c>
      <c r="D46" s="127"/>
    </row>
    <row r="47" spans="1:4">
      <c r="A47" s="7">
        <v>10</v>
      </c>
      <c r="B47" s="6" t="s">
        <v>67</v>
      </c>
      <c r="C47" s="137" t="s">
        <v>93</v>
      </c>
      <c r="D47" s="123"/>
    </row>
    <row r="48" spans="1:4">
      <c r="A48" s="4"/>
    </row>
    <row r="49" spans="1:4">
      <c r="A49" s="4"/>
    </row>
    <row r="51" spans="1:4">
      <c r="A51" s="58"/>
      <c r="B51" s="58"/>
      <c r="C51" s="59"/>
      <c r="D51" s="60"/>
    </row>
    <row r="52" spans="1:4">
      <c r="A52" s="58"/>
      <c r="B52" s="58"/>
      <c r="C52" s="59"/>
      <c r="D52" s="60"/>
    </row>
    <row r="53" spans="1:4">
      <c r="A53" s="58"/>
      <c r="B53" s="58"/>
      <c r="C53" s="59"/>
      <c r="D53" s="60"/>
    </row>
    <row r="54" spans="1:4">
      <c r="A54" s="58"/>
      <c r="B54" s="58"/>
      <c r="C54" s="59"/>
      <c r="D54" s="60"/>
    </row>
    <row r="55" spans="1:4">
      <c r="A55" s="58"/>
      <c r="B55" s="58"/>
      <c r="C55" s="61"/>
      <c r="D55" s="60"/>
    </row>
    <row r="56" spans="1:4">
      <c r="A56" s="58"/>
      <c r="B56" s="58"/>
      <c r="C56" s="62"/>
      <c r="D56" s="60"/>
    </row>
  </sheetData>
  <mergeCells count="19">
    <mergeCell ref="C47:D47"/>
    <mergeCell ref="C41:D41"/>
    <mergeCell ref="C42:D42"/>
    <mergeCell ref="C43:D43"/>
    <mergeCell ref="C44:D44"/>
    <mergeCell ref="C45:D45"/>
    <mergeCell ref="C46:D46"/>
    <mergeCell ref="C40:D40"/>
    <mergeCell ref="C38:D38"/>
    <mergeCell ref="C39:D39"/>
    <mergeCell ref="C9:D9"/>
    <mergeCell ref="C10:D10"/>
    <mergeCell ref="C11:D11"/>
    <mergeCell ref="A26:D26"/>
    <mergeCell ref="A12:A18"/>
    <mergeCell ref="B12:B18"/>
    <mergeCell ref="C19:D19"/>
    <mergeCell ref="C20:D20"/>
    <mergeCell ref="C21:D21"/>
  </mergeCells>
  <hyperlinks>
    <hyperlink ref="C19" r:id="rId1"/>
    <hyperlink ref="C20" r:id="rId2" display="ukl2006@mail.ru"/>
  </hyperlinks>
  <pageMargins left="0.74" right="0" top="0.74803149606299213" bottom="0.75" header="0.31496062992125984" footer="0.31496062992125984"/>
  <pageSetup paperSize="9" orientation="portrait" verticalDpi="0" r:id="rId3"/>
  <legacyDrawing r:id="rId4"/>
</worksheet>
</file>

<file path=xl/worksheets/sheet2.xml><?xml version="1.0" encoding="utf-8"?>
<worksheet xmlns="http://schemas.openxmlformats.org/spreadsheetml/2006/main" xmlns:r="http://schemas.openxmlformats.org/officeDocument/2006/relationships">
  <dimension ref="A1:Z75"/>
  <sheetViews>
    <sheetView topLeftCell="A55" workbookViewId="0">
      <selection sqref="A1:H75"/>
    </sheetView>
  </sheetViews>
  <sheetFormatPr defaultRowHeight="15"/>
  <cols>
    <col min="1" max="1" width="15.85546875" customWidth="1"/>
    <col min="2" max="2" width="13.42578125" style="30" customWidth="1"/>
    <col min="3" max="3" width="8.5703125" style="45" customWidth="1"/>
    <col min="4" max="4" width="8.28515625" customWidth="1"/>
    <col min="5" max="5" width="9" customWidth="1"/>
    <col min="6" max="6" width="9.7109375" customWidth="1"/>
    <col min="7" max="7" width="13.140625" customWidth="1"/>
    <col min="8" max="8" width="8.5703125" customWidth="1"/>
  </cols>
  <sheetData>
    <row r="1" spans="1:26">
      <c r="A1" s="4" t="s">
        <v>121</v>
      </c>
      <c r="B1"/>
      <c r="C1" s="36"/>
      <c r="D1" s="36"/>
      <c r="G1" s="36"/>
      <c r="H1" s="19"/>
      <c r="I1" s="60"/>
      <c r="J1" s="60"/>
      <c r="K1" s="60"/>
      <c r="L1" s="60"/>
      <c r="M1" s="60"/>
      <c r="N1" s="60"/>
      <c r="O1" s="60"/>
      <c r="P1" s="60"/>
      <c r="Q1" s="60"/>
      <c r="R1" s="60"/>
      <c r="S1" s="60"/>
      <c r="T1" s="60"/>
      <c r="U1" s="60"/>
      <c r="V1" s="60"/>
      <c r="W1" s="60"/>
      <c r="X1" s="60"/>
      <c r="Y1" s="60"/>
      <c r="Z1" s="60"/>
    </row>
    <row r="2" spans="1:26" ht="16.5" customHeight="1">
      <c r="A2" s="4" t="s">
        <v>133</v>
      </c>
      <c r="B2"/>
      <c r="C2" s="36"/>
      <c r="D2" s="36"/>
      <c r="G2" s="36"/>
      <c r="H2" s="19"/>
      <c r="I2" s="60"/>
      <c r="J2" s="60"/>
      <c r="K2" s="60"/>
      <c r="L2" s="60"/>
      <c r="M2" s="60"/>
      <c r="N2" s="60"/>
      <c r="O2" s="60"/>
      <c r="P2" s="60"/>
      <c r="Q2" s="60"/>
      <c r="R2" s="60"/>
      <c r="S2" s="60"/>
      <c r="T2" s="60"/>
      <c r="U2" s="60"/>
      <c r="V2" s="60"/>
      <c r="W2" s="60"/>
      <c r="X2" s="60"/>
      <c r="Y2" s="60"/>
      <c r="Z2" s="60"/>
    </row>
    <row r="3" spans="1:26" s="102" customFormat="1" ht="24" customHeight="1">
      <c r="A3" s="138" t="s">
        <v>135</v>
      </c>
      <c r="B3" s="138"/>
      <c r="C3" s="105"/>
      <c r="D3" s="118">
        <f>(D4+D5)-0.01</f>
        <v>-166.3</v>
      </c>
      <c r="E3" s="101"/>
      <c r="F3" s="93"/>
      <c r="G3" s="93"/>
      <c r="H3" s="106"/>
      <c r="I3" s="119"/>
      <c r="J3" s="107"/>
      <c r="K3" s="107"/>
      <c r="L3" s="107"/>
      <c r="M3" s="107"/>
      <c r="N3" s="107"/>
      <c r="O3" s="107"/>
      <c r="P3" s="107"/>
      <c r="Q3" s="107"/>
      <c r="R3" s="107"/>
      <c r="S3" s="107"/>
      <c r="T3" s="107"/>
      <c r="U3" s="107"/>
      <c r="V3" s="107"/>
      <c r="W3" s="107"/>
      <c r="X3" s="107"/>
      <c r="Y3" s="107"/>
      <c r="Z3" s="107"/>
    </row>
    <row r="4" spans="1:26" s="102" customFormat="1" ht="23.25" customHeight="1">
      <c r="A4" s="108" t="s">
        <v>122</v>
      </c>
      <c r="B4" s="108"/>
      <c r="C4" s="105"/>
      <c r="D4" s="118">
        <v>35.14</v>
      </c>
      <c r="E4" s="101"/>
      <c r="F4" s="93"/>
      <c r="G4" s="93"/>
      <c r="H4" s="120"/>
      <c r="I4" s="119"/>
      <c r="J4" s="107"/>
      <c r="K4" s="107"/>
      <c r="L4" s="107"/>
      <c r="M4" s="107"/>
      <c r="N4" s="107"/>
      <c r="O4" s="107"/>
      <c r="P4" s="107"/>
      <c r="Q4" s="107"/>
      <c r="R4" s="107"/>
      <c r="S4" s="107"/>
      <c r="T4" s="107"/>
      <c r="U4" s="107"/>
      <c r="V4" s="107"/>
      <c r="W4" s="107"/>
      <c r="X4" s="107"/>
      <c r="Y4" s="107"/>
      <c r="Z4" s="107"/>
    </row>
    <row r="5" spans="1:26" s="102" customFormat="1" ht="22.5" customHeight="1">
      <c r="A5" s="108" t="s">
        <v>123</v>
      </c>
      <c r="B5" s="108"/>
      <c r="C5" s="105"/>
      <c r="D5" s="118">
        <v>-201.43</v>
      </c>
      <c r="E5" s="101"/>
      <c r="F5" s="93"/>
      <c r="G5" s="93"/>
      <c r="H5" s="106"/>
      <c r="I5" s="119"/>
      <c r="J5" s="107"/>
      <c r="K5" s="107"/>
      <c r="L5" s="107"/>
      <c r="M5" s="107"/>
      <c r="N5" s="107"/>
      <c r="O5" s="107"/>
      <c r="P5" s="107"/>
      <c r="Q5" s="107"/>
      <c r="R5" s="107"/>
      <c r="S5" s="107"/>
      <c r="T5" s="107"/>
      <c r="U5" s="107"/>
      <c r="V5" s="107"/>
      <c r="W5" s="107"/>
      <c r="X5" s="107"/>
      <c r="Y5" s="107"/>
      <c r="Z5" s="107"/>
    </row>
    <row r="6" spans="1:26" ht="15" customHeight="1">
      <c r="A6" s="141" t="s">
        <v>134</v>
      </c>
      <c r="B6" s="142"/>
      <c r="C6" s="142"/>
      <c r="D6" s="142"/>
      <c r="E6" s="142"/>
      <c r="F6" s="142"/>
      <c r="G6" s="142"/>
      <c r="H6" s="143"/>
      <c r="I6" s="89"/>
      <c r="J6" s="60"/>
      <c r="K6" s="60"/>
      <c r="L6" s="60"/>
      <c r="M6" s="60"/>
      <c r="N6" s="60"/>
      <c r="O6" s="60"/>
      <c r="P6" s="60"/>
      <c r="Q6" s="60"/>
      <c r="R6" s="60"/>
      <c r="S6" s="60"/>
      <c r="T6" s="60"/>
      <c r="U6" s="60"/>
      <c r="V6" s="60"/>
      <c r="W6" s="60"/>
      <c r="X6" s="60"/>
      <c r="Y6" s="60"/>
      <c r="Z6" s="60"/>
    </row>
    <row r="7" spans="1:26" ht="56.25" customHeight="1">
      <c r="A7" s="152" t="s">
        <v>55</v>
      </c>
      <c r="B7" s="146"/>
      <c r="C7" s="41" t="s">
        <v>56</v>
      </c>
      <c r="D7" s="29" t="s">
        <v>57</v>
      </c>
      <c r="E7" s="29" t="s">
        <v>58</v>
      </c>
      <c r="F7" s="29" t="s">
        <v>59</v>
      </c>
      <c r="G7" s="37" t="s">
        <v>60</v>
      </c>
      <c r="H7" s="29" t="s">
        <v>61</v>
      </c>
    </row>
    <row r="8" spans="1:26" ht="17.25" customHeight="1">
      <c r="A8" s="152" t="s">
        <v>62</v>
      </c>
      <c r="B8" s="153"/>
      <c r="C8" s="42">
        <v>15.12</v>
      </c>
      <c r="D8" s="68">
        <v>-45.27</v>
      </c>
      <c r="E8" s="68">
        <f>E12+E15+E18+E21</f>
        <v>330.71</v>
      </c>
      <c r="F8" s="68">
        <f>F12+F15+F18+F21</f>
        <v>327.58</v>
      </c>
      <c r="G8" s="68">
        <f>F8</f>
        <v>327.58</v>
      </c>
      <c r="H8" s="66">
        <f>F8-E8+D8</f>
        <v>-48.4</v>
      </c>
    </row>
    <row r="9" spans="1:26">
      <c r="A9" s="38" t="s">
        <v>63</v>
      </c>
      <c r="B9" s="39"/>
      <c r="C9" s="43">
        <f>C8-C10</f>
        <v>13.607999999999999</v>
      </c>
      <c r="D9" s="48">
        <v>-40.74</v>
      </c>
      <c r="E9" s="48">
        <f>E8-E10</f>
        <v>297.63900000000001</v>
      </c>
      <c r="F9" s="48">
        <f>F8-F10</f>
        <v>294.822</v>
      </c>
      <c r="G9" s="48">
        <f>G8-G10</f>
        <v>294.822</v>
      </c>
      <c r="H9" s="48">
        <f t="shared" ref="H9:H10" si="0">F9-E9+D9</f>
        <v>-43.557000000000009</v>
      </c>
    </row>
    <row r="10" spans="1:26">
      <c r="A10" s="154" t="s">
        <v>64</v>
      </c>
      <c r="B10" s="148"/>
      <c r="C10" s="43">
        <f>C8*10%</f>
        <v>1.512</v>
      </c>
      <c r="D10" s="48">
        <v>-4.53</v>
      </c>
      <c r="E10" s="48">
        <f>E8*10%</f>
        <v>33.070999999999998</v>
      </c>
      <c r="F10" s="48">
        <f>F8*10%</f>
        <v>32.758000000000003</v>
      </c>
      <c r="G10" s="48">
        <f>G8*10%</f>
        <v>32.758000000000003</v>
      </c>
      <c r="H10" s="48">
        <f t="shared" si="0"/>
        <v>-4.8429999999999955</v>
      </c>
    </row>
    <row r="11" spans="1:26" ht="12.75" customHeight="1">
      <c r="A11" s="155" t="s">
        <v>65</v>
      </c>
      <c r="B11" s="156"/>
      <c r="C11" s="156"/>
      <c r="D11" s="156"/>
      <c r="E11" s="156"/>
      <c r="F11" s="156"/>
      <c r="G11" s="156"/>
      <c r="H11" s="153"/>
    </row>
    <row r="12" spans="1:26">
      <c r="A12" s="157" t="s">
        <v>46</v>
      </c>
      <c r="B12" s="158"/>
      <c r="C12" s="42">
        <v>5.65</v>
      </c>
      <c r="D12" s="63">
        <v>-17.059999999999999</v>
      </c>
      <c r="E12" s="63">
        <v>123.58</v>
      </c>
      <c r="F12" s="63">
        <v>122.41</v>
      </c>
      <c r="G12" s="63">
        <f>F12</f>
        <v>122.41</v>
      </c>
      <c r="H12" s="48">
        <f>F12-E12+D12</f>
        <v>-18.23</v>
      </c>
    </row>
    <row r="13" spans="1:26">
      <c r="A13" s="38" t="s">
        <v>63</v>
      </c>
      <c r="B13" s="39"/>
      <c r="C13" s="43">
        <f>C12-C14</f>
        <v>5.085</v>
      </c>
      <c r="D13" s="48">
        <f>D12-D14</f>
        <v>-15.353999999999999</v>
      </c>
      <c r="E13" s="48">
        <f>E12-E14</f>
        <v>111.22199999999999</v>
      </c>
      <c r="F13" s="48">
        <f>F12-F14</f>
        <v>110.169</v>
      </c>
      <c r="G13" s="48">
        <f>G12-G14</f>
        <v>110.169</v>
      </c>
      <c r="H13" s="48">
        <f t="shared" ref="H13:H23" si="1">F13-E13+D13</f>
        <v>-16.406999999999996</v>
      </c>
    </row>
    <row r="14" spans="1:26">
      <c r="A14" s="154" t="s">
        <v>64</v>
      </c>
      <c r="B14" s="148"/>
      <c r="C14" s="43">
        <f>C12*10%</f>
        <v>0.56500000000000006</v>
      </c>
      <c r="D14" s="48">
        <f>D12*10%</f>
        <v>-1.706</v>
      </c>
      <c r="E14" s="48">
        <f>E12*10%</f>
        <v>12.358000000000001</v>
      </c>
      <c r="F14" s="48">
        <f>F12*10%</f>
        <v>12.241</v>
      </c>
      <c r="G14" s="48">
        <f>G12*10%</f>
        <v>12.241</v>
      </c>
      <c r="H14" s="48">
        <f t="shared" si="1"/>
        <v>-1.8230000000000008</v>
      </c>
    </row>
    <row r="15" spans="1:26" ht="23.25" customHeight="1">
      <c r="A15" s="157" t="s">
        <v>40</v>
      </c>
      <c r="B15" s="158"/>
      <c r="C15" s="42">
        <v>3.45</v>
      </c>
      <c r="D15" s="63">
        <v>-10.32</v>
      </c>
      <c r="E15" s="63">
        <v>75.459999999999994</v>
      </c>
      <c r="F15" s="63">
        <v>74.75</v>
      </c>
      <c r="G15" s="63">
        <f>F15</f>
        <v>74.75</v>
      </c>
      <c r="H15" s="48">
        <f t="shared" si="1"/>
        <v>-11.029999999999994</v>
      </c>
    </row>
    <row r="16" spans="1:26">
      <c r="A16" s="38" t="s">
        <v>63</v>
      </c>
      <c r="B16" s="39"/>
      <c r="C16" s="43">
        <f>C15-C17</f>
        <v>3.105</v>
      </c>
      <c r="D16" s="48">
        <f>D15-D17</f>
        <v>-9.2880000000000003</v>
      </c>
      <c r="E16" s="48">
        <f>E15-E17</f>
        <v>67.913999999999987</v>
      </c>
      <c r="F16" s="48">
        <f>F15-F17</f>
        <v>67.275000000000006</v>
      </c>
      <c r="G16" s="48">
        <f>G15-G17</f>
        <v>67.275000000000006</v>
      </c>
      <c r="H16" s="48">
        <f t="shared" si="1"/>
        <v>-9.9269999999999818</v>
      </c>
    </row>
    <row r="17" spans="1:8" ht="15" customHeight="1">
      <c r="A17" s="154" t="s">
        <v>64</v>
      </c>
      <c r="B17" s="148"/>
      <c r="C17" s="43">
        <f>C15*10%</f>
        <v>0.34500000000000003</v>
      </c>
      <c r="D17" s="48">
        <f>D15*10%</f>
        <v>-1.032</v>
      </c>
      <c r="E17" s="48">
        <f>E15*10%</f>
        <v>7.5459999999999994</v>
      </c>
      <c r="F17" s="48">
        <f>F15*10%</f>
        <v>7.4750000000000005</v>
      </c>
      <c r="G17" s="48">
        <f>G15*10%</f>
        <v>7.4750000000000005</v>
      </c>
      <c r="H17" s="48">
        <f t="shared" si="1"/>
        <v>-1.1029999999999989</v>
      </c>
    </row>
    <row r="18" spans="1:8" ht="12" customHeight="1">
      <c r="A18" s="157" t="s">
        <v>47</v>
      </c>
      <c r="B18" s="158"/>
      <c r="C18" s="41">
        <v>2.37</v>
      </c>
      <c r="D18" s="63">
        <v>-7.23</v>
      </c>
      <c r="E18" s="63">
        <v>51.84</v>
      </c>
      <c r="F18" s="63">
        <v>51.35</v>
      </c>
      <c r="G18" s="63">
        <f>F18</f>
        <v>51.35</v>
      </c>
      <c r="H18" s="48">
        <f t="shared" si="1"/>
        <v>-7.7200000000000024</v>
      </c>
    </row>
    <row r="19" spans="1:8" ht="13.5" customHeight="1">
      <c r="A19" s="38" t="s">
        <v>63</v>
      </c>
      <c r="B19" s="39"/>
      <c r="C19" s="43">
        <f>C18-C20</f>
        <v>2.133</v>
      </c>
      <c r="D19" s="48">
        <f>D18-D20</f>
        <v>-6.5070000000000006</v>
      </c>
      <c r="E19" s="48">
        <f>E18-E20</f>
        <v>46.656000000000006</v>
      </c>
      <c r="F19" s="48">
        <f>F18-F20</f>
        <v>46.215000000000003</v>
      </c>
      <c r="G19" s="48">
        <f>G18-G20</f>
        <v>46.215000000000003</v>
      </c>
      <c r="H19" s="48">
        <f t="shared" si="1"/>
        <v>-6.9480000000000031</v>
      </c>
    </row>
    <row r="20" spans="1:8" ht="12.75" customHeight="1">
      <c r="A20" s="154" t="s">
        <v>64</v>
      </c>
      <c r="B20" s="148"/>
      <c r="C20" s="43">
        <f>C18*10%</f>
        <v>0.23700000000000002</v>
      </c>
      <c r="D20" s="48">
        <f>D18*10%</f>
        <v>-0.72300000000000009</v>
      </c>
      <c r="E20" s="48">
        <f>E18*10%</f>
        <v>5.1840000000000011</v>
      </c>
      <c r="F20" s="48">
        <f>F18*10%</f>
        <v>5.1350000000000007</v>
      </c>
      <c r="G20" s="48">
        <f>G18*10%</f>
        <v>5.1350000000000007</v>
      </c>
      <c r="H20" s="48">
        <f t="shared" si="1"/>
        <v>-0.77200000000000046</v>
      </c>
    </row>
    <row r="21" spans="1:8" ht="14.25" customHeight="1">
      <c r="A21" s="11" t="s">
        <v>85</v>
      </c>
      <c r="B21" s="40"/>
      <c r="C21" s="44">
        <v>3.65</v>
      </c>
      <c r="D21" s="48">
        <v>-10.69</v>
      </c>
      <c r="E21" s="48">
        <f>9.62+2.41+1.97+65.83</f>
        <v>79.83</v>
      </c>
      <c r="F21" s="48">
        <f>9.53+2.38+1.95+65.21</f>
        <v>79.069999999999993</v>
      </c>
      <c r="G21" s="48">
        <f>F21</f>
        <v>79.069999999999993</v>
      </c>
      <c r="H21" s="48">
        <f t="shared" si="1"/>
        <v>-11.450000000000005</v>
      </c>
    </row>
    <row r="22" spans="1:8" ht="14.25" customHeight="1">
      <c r="A22" s="38" t="s">
        <v>63</v>
      </c>
      <c r="B22" s="39"/>
      <c r="C22" s="43">
        <f>C21-C23</f>
        <v>3.2850000000000001</v>
      </c>
      <c r="D22" s="48">
        <f>D21-D23</f>
        <v>-9.6209999999999987</v>
      </c>
      <c r="E22" s="48">
        <f>E21-E23</f>
        <v>71.846999999999994</v>
      </c>
      <c r="F22" s="48">
        <f>F21-F23</f>
        <v>71.162999999999997</v>
      </c>
      <c r="G22" s="48">
        <f>G21-G23</f>
        <v>71.162999999999997</v>
      </c>
      <c r="H22" s="48">
        <f t="shared" si="1"/>
        <v>-10.304999999999996</v>
      </c>
    </row>
    <row r="23" spans="1:8">
      <c r="A23" s="154" t="s">
        <v>64</v>
      </c>
      <c r="B23" s="148"/>
      <c r="C23" s="43">
        <f>C21*10%</f>
        <v>0.36499999999999999</v>
      </c>
      <c r="D23" s="48">
        <f>D21*10%</f>
        <v>-1.069</v>
      </c>
      <c r="E23" s="48">
        <f>E21*10%</f>
        <v>7.9830000000000005</v>
      </c>
      <c r="F23" s="48">
        <f>F21*10%</f>
        <v>7.907</v>
      </c>
      <c r="G23" s="48">
        <f>G21*10%</f>
        <v>7.907</v>
      </c>
      <c r="H23" s="48">
        <f t="shared" si="1"/>
        <v>-1.1450000000000005</v>
      </c>
    </row>
    <row r="24" spans="1:8" s="102" customFormat="1" ht="6.75" customHeight="1">
      <c r="A24" s="112"/>
      <c r="B24" s="113"/>
      <c r="C24" s="114"/>
      <c r="D24" s="115"/>
      <c r="E24" s="116"/>
      <c r="F24" s="116"/>
      <c r="G24" s="117"/>
      <c r="H24" s="116"/>
    </row>
    <row r="25" spans="1:8" ht="11.25" customHeight="1">
      <c r="A25" s="152" t="s">
        <v>41</v>
      </c>
      <c r="B25" s="153"/>
      <c r="C25" s="44">
        <v>5.29</v>
      </c>
      <c r="D25" s="65">
        <v>-155.71</v>
      </c>
      <c r="E25" s="66">
        <v>115.7</v>
      </c>
      <c r="F25" s="66">
        <v>114.61</v>
      </c>
      <c r="G25" s="67">
        <f>G26+G27</f>
        <v>65.460999999999999</v>
      </c>
      <c r="H25" s="66">
        <f>F25-E25-G25+D25+F25</f>
        <v>-107.65100000000002</v>
      </c>
    </row>
    <row r="26" spans="1:8" ht="11.25" customHeight="1">
      <c r="A26" s="38" t="s">
        <v>66</v>
      </c>
      <c r="B26" s="39"/>
      <c r="C26" s="43">
        <f>C25-C27</f>
        <v>4.7610000000000001</v>
      </c>
      <c r="D26" s="7">
        <v>-155.75</v>
      </c>
      <c r="E26" s="48">
        <f>E25-E27</f>
        <v>104.13</v>
      </c>
      <c r="F26" s="48">
        <f>F25-F27</f>
        <v>103.149</v>
      </c>
      <c r="G26" s="64">
        <v>54</v>
      </c>
      <c r="H26" s="48">
        <f t="shared" ref="H26:H27" si="2">F26-E26-G26+D26+F26</f>
        <v>-107.58199999999999</v>
      </c>
    </row>
    <row r="27" spans="1:8" ht="12" customHeight="1">
      <c r="A27" s="154" t="s">
        <v>64</v>
      </c>
      <c r="B27" s="148"/>
      <c r="C27" s="43">
        <f>C25*10%</f>
        <v>0.52900000000000003</v>
      </c>
      <c r="D27" s="7">
        <v>0.05</v>
      </c>
      <c r="E27" s="48">
        <f>E25*10%</f>
        <v>11.57</v>
      </c>
      <c r="F27" s="48">
        <f>F25*10%</f>
        <v>11.461</v>
      </c>
      <c r="G27" s="48">
        <f>F27</f>
        <v>11.461</v>
      </c>
      <c r="H27" s="48">
        <f t="shared" si="2"/>
        <v>-5.8999999999999275E-2</v>
      </c>
    </row>
    <row r="28" spans="1:8" s="4" customFormat="1" ht="12.75" customHeight="1">
      <c r="A28" s="168" t="s">
        <v>139</v>
      </c>
      <c r="B28" s="169"/>
      <c r="C28" s="93"/>
      <c r="D28" s="101">
        <v>0</v>
      </c>
      <c r="E28" s="93">
        <f>E30+E31+E32+E33</f>
        <v>33.75</v>
      </c>
      <c r="F28" s="93">
        <f t="shared" ref="F28:G28" si="3">F30+F31+F32+F33</f>
        <v>31.27</v>
      </c>
      <c r="G28" s="93">
        <f t="shared" si="3"/>
        <v>31.27</v>
      </c>
      <c r="H28" s="66">
        <f>F28-E28-G28+D28+F28</f>
        <v>-2.4800000000000004</v>
      </c>
    </row>
    <row r="29" spans="1:8" ht="12.75" customHeight="1">
      <c r="A29" s="121" t="s">
        <v>140</v>
      </c>
      <c r="B29" s="113"/>
      <c r="C29" s="114"/>
      <c r="D29" s="116">
        <v>0</v>
      </c>
      <c r="E29" s="114"/>
      <c r="F29" s="114"/>
      <c r="G29" s="117"/>
      <c r="H29" s="101"/>
    </row>
    <row r="30" spans="1:8" ht="12.75" customHeight="1">
      <c r="A30" s="170" t="s">
        <v>141</v>
      </c>
      <c r="B30" s="171"/>
      <c r="C30" s="114"/>
      <c r="D30" s="116">
        <v>0</v>
      </c>
      <c r="E30" s="114">
        <v>1.85</v>
      </c>
      <c r="F30" s="114">
        <v>1.71</v>
      </c>
      <c r="G30" s="117">
        <v>1.71</v>
      </c>
      <c r="H30" s="48">
        <f t="shared" ref="H30:H33" si="4">F30-E30-G30+D30+F30</f>
        <v>-0.14000000000000012</v>
      </c>
    </row>
    <row r="31" spans="1:8" ht="12.75" customHeight="1">
      <c r="A31" s="170" t="s">
        <v>142</v>
      </c>
      <c r="B31" s="171"/>
      <c r="C31" s="114"/>
      <c r="D31" s="116">
        <v>0</v>
      </c>
      <c r="E31" s="114">
        <v>9.3699999999999992</v>
      </c>
      <c r="F31" s="114">
        <v>8.6300000000000008</v>
      </c>
      <c r="G31" s="117">
        <v>8.6300000000000008</v>
      </c>
      <c r="H31" s="48">
        <f t="shared" si="4"/>
        <v>-0.73999999999999844</v>
      </c>
    </row>
    <row r="32" spans="1:8" ht="12.75" customHeight="1">
      <c r="A32" s="170" t="s">
        <v>143</v>
      </c>
      <c r="B32" s="171"/>
      <c r="C32" s="114"/>
      <c r="D32" s="116">
        <v>0</v>
      </c>
      <c r="E32" s="114">
        <v>21.59</v>
      </c>
      <c r="F32" s="114">
        <v>20.079999999999998</v>
      </c>
      <c r="G32" s="117">
        <v>20.079999999999998</v>
      </c>
      <c r="H32" s="48">
        <f t="shared" si="4"/>
        <v>-1.5100000000000016</v>
      </c>
    </row>
    <row r="33" spans="1:26" ht="12.75" customHeight="1">
      <c r="A33" s="170" t="s">
        <v>144</v>
      </c>
      <c r="B33" s="171"/>
      <c r="C33" s="114"/>
      <c r="D33" s="116">
        <v>0</v>
      </c>
      <c r="E33" s="114">
        <v>0.94</v>
      </c>
      <c r="F33" s="114">
        <v>0.85</v>
      </c>
      <c r="G33" s="117">
        <v>0.85</v>
      </c>
      <c r="H33" s="48">
        <f t="shared" si="4"/>
        <v>-8.9999999999999969E-2</v>
      </c>
    </row>
    <row r="34" spans="1:26" s="97" customFormat="1" ht="12.75" customHeight="1">
      <c r="A34" s="109" t="s">
        <v>117</v>
      </c>
      <c r="B34" s="110"/>
      <c r="C34" s="93"/>
      <c r="D34" s="100"/>
      <c r="E34" s="101">
        <f>E8+E25+E28</f>
        <v>480.15999999999997</v>
      </c>
      <c r="F34" s="101">
        <f t="shared" ref="F34:G34" si="5">F8+F25+F28</f>
        <v>473.46</v>
      </c>
      <c r="G34" s="101">
        <f t="shared" si="5"/>
        <v>424.31099999999998</v>
      </c>
      <c r="H34" s="101"/>
    </row>
    <row r="35" spans="1:26" s="97" customFormat="1" ht="12.75" customHeight="1">
      <c r="A35" s="109" t="s">
        <v>118</v>
      </c>
      <c r="B35" s="110"/>
      <c r="C35" s="93"/>
      <c r="D35" s="100"/>
      <c r="E35" s="101"/>
      <c r="F35" s="101"/>
      <c r="G35" s="111"/>
      <c r="H35" s="101"/>
    </row>
    <row r="36" spans="1:26" s="76" customFormat="1" ht="25.5" customHeight="1">
      <c r="A36" s="167" t="s">
        <v>127</v>
      </c>
      <c r="B36" s="140"/>
      <c r="C36" s="82"/>
      <c r="D36" s="88">
        <v>35.08</v>
      </c>
      <c r="E36" s="85">
        <v>12.03</v>
      </c>
      <c r="F36" s="85">
        <v>12.03</v>
      </c>
      <c r="G36" s="86">
        <f>G37+G38</f>
        <v>2.0451000000000001</v>
      </c>
      <c r="H36" s="48">
        <f t="shared" ref="H36:H38" si="6">F36-E36-G36+D36+F36</f>
        <v>45.064900000000002</v>
      </c>
    </row>
    <row r="37" spans="1:26" s="76" customFormat="1" ht="13.5" customHeight="1">
      <c r="A37" s="90" t="s">
        <v>126</v>
      </c>
      <c r="B37" s="91"/>
      <c r="C37" s="87"/>
      <c r="D37" s="85">
        <v>35.479999999999997</v>
      </c>
      <c r="E37" s="84">
        <f>E36-E38</f>
        <v>9.9848999999999997</v>
      </c>
      <c r="F37" s="84">
        <f>F36-F38</f>
        <v>9.9848999999999997</v>
      </c>
      <c r="G37" s="83">
        <v>0</v>
      </c>
      <c r="H37" s="66">
        <f t="shared" si="6"/>
        <v>45.4649</v>
      </c>
      <c r="J37" s="92"/>
    </row>
    <row r="38" spans="1:26" s="76" customFormat="1" ht="13.5" customHeight="1">
      <c r="A38" s="90" t="s">
        <v>48</v>
      </c>
      <c r="B38" s="91"/>
      <c r="C38" s="87"/>
      <c r="D38" s="84">
        <v>-0.41</v>
      </c>
      <c r="E38" s="84">
        <f>E36*17%</f>
        <v>2.0451000000000001</v>
      </c>
      <c r="F38" s="84">
        <f>F36*17%</f>
        <v>2.0451000000000001</v>
      </c>
      <c r="G38" s="83">
        <f>F38</f>
        <v>2.0451000000000001</v>
      </c>
      <c r="H38" s="48">
        <f t="shared" si="6"/>
        <v>-0.41000000000000014</v>
      </c>
      <c r="J38" s="92"/>
      <c r="K38" s="92"/>
    </row>
    <row r="39" spans="1:26" s="97" customFormat="1" ht="14.25" customHeight="1">
      <c r="A39" s="165" t="s">
        <v>119</v>
      </c>
      <c r="B39" s="166"/>
      <c r="C39" s="93"/>
      <c r="D39" s="94"/>
      <c r="E39" s="95">
        <f>E36</f>
        <v>12.03</v>
      </c>
      <c r="F39" s="95">
        <f>F36</f>
        <v>12.03</v>
      </c>
      <c r="G39" s="96">
        <f>G36</f>
        <v>2.0451000000000001</v>
      </c>
      <c r="H39" s="94"/>
    </row>
    <row r="40" spans="1:26" s="102" customFormat="1">
      <c r="A40" s="98" t="s">
        <v>124</v>
      </c>
      <c r="B40" s="99"/>
      <c r="C40" s="93"/>
      <c r="D40" s="100"/>
      <c r="E40" s="93">
        <f>E34+E39</f>
        <v>492.18999999999994</v>
      </c>
      <c r="F40" s="93">
        <f>F34+F39</f>
        <v>485.48999999999995</v>
      </c>
      <c r="G40" s="93">
        <f>G34+G39</f>
        <v>426.35609999999997</v>
      </c>
      <c r="H40" s="101"/>
    </row>
    <row r="41" spans="1:26" s="102" customFormat="1" ht="23.25">
      <c r="A41" s="103" t="s">
        <v>125</v>
      </c>
      <c r="B41" s="104"/>
      <c r="C41" s="93"/>
      <c r="D41" s="101">
        <f>D3</f>
        <v>-166.3</v>
      </c>
      <c r="E41" s="93"/>
      <c r="F41" s="93"/>
      <c r="G41" s="93"/>
      <c r="H41" s="101">
        <f>F40-E40+D41+F40-G40</f>
        <v>-113.86610000000002</v>
      </c>
    </row>
    <row r="42" spans="1:26" s="102" customFormat="1" ht="24.75" customHeight="1">
      <c r="A42" s="138" t="s">
        <v>136</v>
      </c>
      <c r="B42" s="138"/>
      <c r="C42" s="105"/>
      <c r="D42" s="105"/>
      <c r="E42" s="101"/>
      <c r="F42" s="93"/>
      <c r="G42" s="93"/>
      <c r="H42" s="106">
        <f>H43+H44</f>
        <v>-113.86609999999999</v>
      </c>
      <c r="I42" s="107"/>
      <c r="J42" s="107"/>
      <c r="K42" s="107"/>
      <c r="L42" s="107"/>
      <c r="M42" s="107"/>
      <c r="N42" s="107"/>
      <c r="O42" s="107"/>
      <c r="P42" s="107"/>
      <c r="Q42" s="107"/>
      <c r="R42" s="107"/>
      <c r="S42" s="107"/>
      <c r="T42" s="107"/>
      <c r="U42" s="107"/>
      <c r="V42" s="107"/>
      <c r="W42" s="107"/>
      <c r="X42" s="107"/>
      <c r="Y42" s="107"/>
      <c r="Z42" s="107"/>
    </row>
    <row r="43" spans="1:26" s="102" customFormat="1" ht="15.75" customHeight="1">
      <c r="A43" s="138" t="s">
        <v>122</v>
      </c>
      <c r="B43" s="139"/>
      <c r="C43" s="105"/>
      <c r="D43" s="105"/>
      <c r="E43" s="101"/>
      <c r="F43" s="93"/>
      <c r="G43" s="93"/>
      <c r="H43" s="106">
        <f>H27+H36</f>
        <v>45.005900000000004</v>
      </c>
      <c r="I43" s="107"/>
      <c r="J43" s="107"/>
      <c r="K43" s="107"/>
      <c r="L43" s="107"/>
      <c r="M43" s="107"/>
      <c r="N43" s="107"/>
      <c r="O43" s="107"/>
      <c r="P43" s="107"/>
      <c r="Q43" s="107"/>
      <c r="R43" s="107"/>
      <c r="S43" s="107"/>
      <c r="T43" s="107"/>
      <c r="U43" s="107"/>
      <c r="V43" s="107"/>
      <c r="W43" s="107"/>
      <c r="X43" s="107"/>
      <c r="Y43" s="107"/>
      <c r="Z43" s="107"/>
    </row>
    <row r="44" spans="1:26" s="102" customFormat="1" ht="15" customHeight="1">
      <c r="A44" s="138" t="s">
        <v>123</v>
      </c>
      <c r="B44" s="140"/>
      <c r="C44" s="105"/>
      <c r="D44" s="105"/>
      <c r="E44" s="101"/>
      <c r="F44" s="93"/>
      <c r="G44" s="93"/>
      <c r="H44" s="106">
        <f>H8+H26+H28+H38</f>
        <v>-158.87199999999999</v>
      </c>
      <c r="I44" s="107"/>
      <c r="J44" s="107"/>
      <c r="K44" s="107"/>
      <c r="L44" s="107"/>
      <c r="M44" s="107"/>
      <c r="N44" s="107"/>
      <c r="O44" s="107"/>
      <c r="P44" s="107"/>
      <c r="Q44" s="107"/>
      <c r="R44" s="107"/>
      <c r="S44" s="107"/>
      <c r="T44" s="107"/>
      <c r="U44" s="107"/>
      <c r="V44" s="107"/>
      <c r="W44" s="107"/>
      <c r="X44" s="107"/>
      <c r="Y44" s="107"/>
      <c r="Z44" s="107"/>
    </row>
    <row r="45" spans="1:26" s="4" customFormat="1" ht="12" customHeight="1">
      <c r="A45" s="79" t="s">
        <v>120</v>
      </c>
      <c r="B45" s="79"/>
      <c r="C45" s="80"/>
      <c r="D45" s="81"/>
      <c r="E45" s="81"/>
      <c r="F45" s="81"/>
      <c r="G45" s="81"/>
      <c r="H45" s="81"/>
    </row>
    <row r="46" spans="1:26" s="4" customFormat="1" ht="9" customHeight="1">
      <c r="A46" s="79"/>
      <c r="B46" s="79"/>
      <c r="C46" s="80"/>
      <c r="D46" s="81"/>
      <c r="E46" s="81"/>
      <c r="F46" s="81"/>
      <c r="G46" s="81"/>
      <c r="H46" s="81"/>
    </row>
    <row r="47" spans="1:26" s="4" customFormat="1" ht="9" customHeight="1">
      <c r="A47" s="79"/>
      <c r="B47" s="79"/>
      <c r="C47" s="80"/>
      <c r="D47" s="81"/>
      <c r="E47" s="81"/>
      <c r="F47" s="81"/>
      <c r="G47" s="81"/>
      <c r="H47" s="81"/>
    </row>
    <row r="48" spans="1:26">
      <c r="A48" s="21" t="s">
        <v>137</v>
      </c>
      <c r="D48" s="23"/>
      <c r="E48" s="23"/>
      <c r="F48" s="23"/>
      <c r="G48" s="23"/>
    </row>
    <row r="49" spans="1:8" ht="12" customHeight="1">
      <c r="A49" s="147" t="s">
        <v>86</v>
      </c>
      <c r="B49" s="148"/>
      <c r="C49" s="148"/>
      <c r="D49" s="127"/>
      <c r="E49" s="31" t="s">
        <v>50</v>
      </c>
      <c r="F49" s="31" t="s">
        <v>51</v>
      </c>
      <c r="G49" s="31" t="s">
        <v>52</v>
      </c>
    </row>
    <row r="50" spans="1:8" ht="13.5" customHeight="1">
      <c r="A50" s="149" t="s">
        <v>145</v>
      </c>
      <c r="B50" s="150"/>
      <c r="C50" s="150"/>
      <c r="D50" s="151"/>
      <c r="E50" s="32" t="s">
        <v>131</v>
      </c>
      <c r="F50" s="31" t="s">
        <v>146</v>
      </c>
      <c r="G50" s="33">
        <v>54</v>
      </c>
    </row>
    <row r="51" spans="1:8" s="4" customFormat="1" ht="13.5" customHeight="1">
      <c r="A51" s="144" t="s">
        <v>7</v>
      </c>
      <c r="B51" s="145"/>
      <c r="C51" s="145"/>
      <c r="D51" s="146"/>
      <c r="E51" s="49"/>
      <c r="F51" s="50"/>
      <c r="G51" s="51">
        <f>SUM(G50:G50)</f>
        <v>54</v>
      </c>
    </row>
    <row r="52" spans="1:8">
      <c r="A52" s="21" t="s">
        <v>42</v>
      </c>
      <c r="D52" s="23"/>
      <c r="E52" s="23"/>
      <c r="F52" s="23"/>
      <c r="G52" s="23"/>
    </row>
    <row r="53" spans="1:8">
      <c r="A53" s="21" t="s">
        <v>43</v>
      </c>
      <c r="D53" s="23"/>
      <c r="E53" s="23"/>
      <c r="F53" s="23"/>
      <c r="G53" s="23"/>
    </row>
    <row r="54" spans="1:8" ht="23.25" customHeight="1">
      <c r="A54" s="147" t="s">
        <v>54</v>
      </c>
      <c r="B54" s="148"/>
      <c r="C54" s="148"/>
      <c r="D54" s="148"/>
      <c r="E54" s="127"/>
      <c r="F54" s="35" t="s">
        <v>51</v>
      </c>
      <c r="G54" s="34" t="s">
        <v>53</v>
      </c>
    </row>
    <row r="55" spans="1:8">
      <c r="A55" s="147" t="s">
        <v>74</v>
      </c>
      <c r="B55" s="148"/>
      <c r="C55" s="148"/>
      <c r="D55" s="148"/>
      <c r="E55" s="127"/>
      <c r="F55" s="31"/>
      <c r="G55" s="31">
        <v>0</v>
      </c>
    </row>
    <row r="56" spans="1:8">
      <c r="A56" s="23"/>
      <c r="D56" s="23"/>
      <c r="E56" s="23"/>
      <c r="F56" s="23"/>
      <c r="G56" s="23"/>
    </row>
    <row r="57" spans="1:8">
      <c r="A57" s="23"/>
      <c r="D57" s="23"/>
      <c r="E57" s="23"/>
      <c r="F57" s="23"/>
      <c r="G57" s="23"/>
    </row>
    <row r="58" spans="1:8" s="4" customFormat="1">
      <c r="A58" s="21" t="s">
        <v>68</v>
      </c>
      <c r="B58" s="46"/>
      <c r="C58" s="47"/>
      <c r="D58" s="21"/>
      <c r="E58" s="21"/>
      <c r="F58" s="21"/>
      <c r="G58" s="21"/>
    </row>
    <row r="59" spans="1:8">
      <c r="A59" s="161" t="s">
        <v>69</v>
      </c>
      <c r="B59" s="153"/>
      <c r="C59" s="162" t="s">
        <v>70</v>
      </c>
      <c r="D59" s="153"/>
      <c r="E59" s="31" t="s">
        <v>71</v>
      </c>
      <c r="F59" s="31" t="s">
        <v>72</v>
      </c>
      <c r="G59" s="31" t="s">
        <v>73</v>
      </c>
    </row>
    <row r="60" spans="1:8">
      <c r="A60" s="161" t="s">
        <v>89</v>
      </c>
      <c r="B60" s="153"/>
      <c r="C60" s="163" t="s">
        <v>74</v>
      </c>
      <c r="D60" s="164"/>
      <c r="E60" s="31" t="s">
        <v>74</v>
      </c>
      <c r="F60" s="31" t="s">
        <v>74</v>
      </c>
      <c r="G60" s="31" t="s">
        <v>74</v>
      </c>
    </row>
    <row r="61" spans="1:8">
      <c r="A61" s="23"/>
      <c r="D61" s="23"/>
      <c r="E61" s="23"/>
      <c r="F61" s="23"/>
      <c r="G61" s="23"/>
    </row>
    <row r="63" spans="1:8">
      <c r="A63" s="21" t="s">
        <v>112</v>
      </c>
      <c r="E63" s="36"/>
      <c r="F63" s="70"/>
      <c r="G63" s="36"/>
      <c r="H63" s="76"/>
    </row>
    <row r="64" spans="1:8">
      <c r="A64" s="21" t="s">
        <v>138</v>
      </c>
      <c r="B64" s="71"/>
      <c r="C64" s="72"/>
      <c r="D64" s="21"/>
      <c r="E64" s="36"/>
      <c r="F64" s="70"/>
      <c r="G64" s="36"/>
      <c r="H64" s="76"/>
    </row>
    <row r="65" spans="1:8" ht="66.75" customHeight="1">
      <c r="A65" s="159" t="s">
        <v>147</v>
      </c>
      <c r="B65" s="160"/>
      <c r="C65" s="160"/>
      <c r="D65" s="160"/>
      <c r="E65" s="160"/>
      <c r="F65" s="160"/>
      <c r="G65" s="160"/>
      <c r="H65" s="76"/>
    </row>
    <row r="66" spans="1:8" ht="14.25" customHeight="1">
      <c r="A66" s="73"/>
      <c r="B66" s="74"/>
      <c r="C66" s="74"/>
      <c r="D66" s="74"/>
      <c r="E66" s="74"/>
      <c r="F66" s="74"/>
      <c r="G66" s="74"/>
      <c r="H66" s="75"/>
    </row>
    <row r="67" spans="1:8" ht="14.25" customHeight="1">
      <c r="A67" s="77"/>
      <c r="B67" s="78"/>
      <c r="C67" s="78"/>
      <c r="D67" s="78"/>
      <c r="E67" s="78"/>
      <c r="F67" s="78"/>
      <c r="G67" s="78"/>
      <c r="H67" s="75"/>
    </row>
    <row r="68" spans="1:8">
      <c r="A68" s="4" t="s">
        <v>75</v>
      </c>
      <c r="B68" s="46"/>
      <c r="C68" s="47"/>
      <c r="D68" s="4"/>
      <c r="E68" s="4" t="s">
        <v>76</v>
      </c>
      <c r="F68" s="4"/>
    </row>
    <row r="69" spans="1:8">
      <c r="A69" s="4" t="s">
        <v>77</v>
      </c>
      <c r="B69" s="46"/>
      <c r="C69" s="47"/>
      <c r="D69" s="4"/>
      <c r="E69" s="4"/>
      <c r="F69" s="4"/>
    </row>
    <row r="70" spans="1:8">
      <c r="A70" s="4" t="s">
        <v>113</v>
      </c>
      <c r="B70" s="46"/>
      <c r="C70" s="47"/>
      <c r="D70" s="4"/>
      <c r="E70" s="4"/>
      <c r="F70" s="4"/>
    </row>
    <row r="72" spans="1:8">
      <c r="A72" s="23" t="s">
        <v>78</v>
      </c>
      <c r="B72" s="69"/>
    </row>
    <row r="73" spans="1:8">
      <c r="A73" s="23" t="s">
        <v>79</v>
      </c>
      <c r="B73" s="69"/>
      <c r="C73" s="45" t="s">
        <v>24</v>
      </c>
    </row>
    <row r="74" spans="1:8">
      <c r="A74" s="23" t="s">
        <v>80</v>
      </c>
      <c r="B74" s="69"/>
      <c r="C74" s="45" t="s">
        <v>81</v>
      </c>
    </row>
    <row r="75" spans="1:8">
      <c r="A75" s="23" t="s">
        <v>82</v>
      </c>
      <c r="B75" s="69"/>
      <c r="C75" s="45" t="s">
        <v>83</v>
      </c>
    </row>
  </sheetData>
  <mergeCells count="35">
    <mergeCell ref="A55:E55"/>
    <mergeCell ref="A65:G65"/>
    <mergeCell ref="A60:B60"/>
    <mergeCell ref="C59:D59"/>
    <mergeCell ref="C60:D60"/>
    <mergeCell ref="A59:B59"/>
    <mergeCell ref="A51:D51"/>
    <mergeCell ref="A54:E54"/>
    <mergeCell ref="A49:D49"/>
    <mergeCell ref="A50:D50"/>
    <mergeCell ref="A7:B7"/>
    <mergeCell ref="A8:B8"/>
    <mergeCell ref="A10:B10"/>
    <mergeCell ref="A11:H11"/>
    <mergeCell ref="A12:B12"/>
    <mergeCell ref="A23:B23"/>
    <mergeCell ref="A14:B14"/>
    <mergeCell ref="A15:B15"/>
    <mergeCell ref="A17:B17"/>
    <mergeCell ref="A18:B18"/>
    <mergeCell ref="A20:B20"/>
    <mergeCell ref="A25:B25"/>
    <mergeCell ref="A43:B43"/>
    <mergeCell ref="A44:B44"/>
    <mergeCell ref="A3:B3"/>
    <mergeCell ref="A6:H6"/>
    <mergeCell ref="A42:B42"/>
    <mergeCell ref="A27:B27"/>
    <mergeCell ref="A39:B39"/>
    <mergeCell ref="A36:B36"/>
    <mergeCell ref="A28:B28"/>
    <mergeCell ref="A30:B30"/>
    <mergeCell ref="A31:B31"/>
    <mergeCell ref="A32:B32"/>
    <mergeCell ref="A33:B3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УК</vt:lpstr>
      <vt:lpstr>Лист2</vt:lpstr>
    </vt:vector>
  </TitlesOfParts>
  <Company>Krokoz™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Finans</cp:lastModifiedBy>
  <cp:lastPrinted>2018-03-16T03:24:22Z</cp:lastPrinted>
  <dcterms:created xsi:type="dcterms:W3CDTF">2013-02-18T04:38:06Z</dcterms:created>
  <dcterms:modified xsi:type="dcterms:W3CDTF">2018-03-20T03:04:23Z</dcterms:modified>
</cp:coreProperties>
</file>