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F32" i="8" l="1"/>
  <c r="F34" i="8"/>
  <c r="F33" i="8"/>
  <c r="E32" i="8"/>
  <c r="E34" i="8"/>
  <c r="E33" i="8"/>
  <c r="G62" i="8"/>
  <c r="G33" i="8"/>
  <c r="H33" i="8"/>
  <c r="F46" i="8"/>
  <c r="F45" i="8"/>
  <c r="E46" i="8"/>
  <c r="E45" i="8"/>
  <c r="H45" i="8"/>
  <c r="H51" i="8"/>
  <c r="G47" i="8"/>
  <c r="H47" i="8"/>
  <c r="F24" i="8"/>
  <c r="F8" i="8"/>
  <c r="E24" i="8"/>
  <c r="E8" i="8"/>
  <c r="H8" i="8"/>
  <c r="G34" i="8"/>
  <c r="H34" i="8"/>
  <c r="F36" i="8"/>
  <c r="E36" i="8"/>
  <c r="G38" i="8"/>
  <c r="G39" i="8"/>
  <c r="G40" i="8"/>
  <c r="G41" i="8"/>
  <c r="G36" i="8"/>
  <c r="H36" i="8"/>
  <c r="G46" i="8"/>
  <c r="H46" i="8"/>
  <c r="H52" i="8"/>
  <c r="G44" i="8"/>
  <c r="H44" i="8"/>
  <c r="C8" i="8"/>
  <c r="G12" i="8"/>
  <c r="G15" i="8"/>
  <c r="G18" i="8"/>
  <c r="G21" i="8"/>
  <c r="G24" i="8"/>
  <c r="G27" i="8"/>
  <c r="G8" i="8"/>
  <c r="G10" i="8"/>
  <c r="C10" i="8"/>
  <c r="C14" i="8"/>
  <c r="C17" i="8"/>
  <c r="C16" i="8"/>
  <c r="C20" i="8"/>
  <c r="C19" i="8"/>
  <c r="C23" i="8"/>
  <c r="C22" i="8"/>
  <c r="G23" i="8"/>
  <c r="F23" i="8"/>
  <c r="E23" i="8"/>
  <c r="D23" i="8"/>
  <c r="G26" i="8"/>
  <c r="G25" i="8"/>
  <c r="F26" i="8"/>
  <c r="F25" i="8"/>
  <c r="E26" i="8"/>
  <c r="E25" i="8"/>
  <c r="D26" i="8"/>
  <c r="D25" i="8"/>
  <c r="C26" i="8"/>
  <c r="C25" i="8"/>
  <c r="G30" i="8"/>
  <c r="F30" i="8"/>
  <c r="E30" i="8"/>
  <c r="C34" i="8"/>
  <c r="C33" i="8"/>
  <c r="G32" i="8"/>
  <c r="H32" i="8"/>
  <c r="H41" i="8"/>
  <c r="H40" i="8"/>
  <c r="H39" i="8"/>
  <c r="H38" i="8"/>
  <c r="D4" i="8"/>
  <c r="D49" i="8"/>
  <c r="G42" i="8"/>
  <c r="G48" i="8"/>
  <c r="F42" i="8"/>
  <c r="F48" i="8"/>
  <c r="E42" i="8"/>
  <c r="E48" i="8"/>
  <c r="G29" i="8"/>
  <c r="G22" i="8"/>
  <c r="G20" i="8"/>
  <c r="G19" i="8"/>
  <c r="G17" i="8"/>
  <c r="G16" i="8"/>
  <c r="G14" i="8"/>
  <c r="G13" i="8"/>
  <c r="F20" i="8"/>
  <c r="E20" i="8"/>
  <c r="F17" i="8"/>
  <c r="E17" i="8"/>
  <c r="F10" i="8"/>
  <c r="E10" i="8"/>
  <c r="F14" i="8"/>
  <c r="E14" i="8"/>
  <c r="D30" i="8"/>
  <c r="D29" i="8"/>
  <c r="D22" i="8"/>
  <c r="D20" i="8"/>
  <c r="D19" i="8"/>
  <c r="D17" i="8"/>
  <c r="D16" i="8"/>
  <c r="D14" i="8"/>
  <c r="D13" i="8"/>
  <c r="C9" i="8"/>
  <c r="G9" i="8"/>
  <c r="H50" i="8"/>
  <c r="H10" i="8"/>
  <c r="E9" i="8"/>
  <c r="F9" i="8"/>
  <c r="H9" i="8"/>
  <c r="H30" i="8"/>
  <c r="F29" i="8"/>
  <c r="E29" i="8"/>
  <c r="H29" i="8"/>
  <c r="H28" i="8"/>
  <c r="H27" i="8"/>
  <c r="H26" i="8"/>
  <c r="H25" i="8"/>
  <c r="H24" i="8"/>
  <c r="H23" i="8"/>
  <c r="F22" i="8"/>
  <c r="E22" i="8"/>
  <c r="H22" i="8"/>
  <c r="H21" i="8"/>
  <c r="H20" i="8"/>
  <c r="F19" i="8"/>
  <c r="E19" i="8"/>
  <c r="H19" i="8"/>
  <c r="H18" i="8"/>
  <c r="H17" i="8"/>
  <c r="F16" i="8"/>
  <c r="E16" i="8"/>
  <c r="H16" i="8"/>
  <c r="H15" i="8"/>
  <c r="H14" i="8"/>
  <c r="F13" i="8"/>
  <c r="E13" i="8"/>
  <c r="H13" i="8"/>
  <c r="H49" i="8"/>
  <c r="H12" i="8"/>
  <c r="C30" i="8"/>
  <c r="C29" i="8"/>
  <c r="C13" i="8"/>
</calcChain>
</file>

<file path=xl/sharedStrings.xml><?xml version="1.0" encoding="utf-8"?>
<sst xmlns="http://schemas.openxmlformats.org/spreadsheetml/2006/main" count="186" uniqueCount="164">
  <si>
    <t>ИТОГО:</t>
  </si>
  <si>
    <t>2-222-160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</si>
  <si>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</si>
  <si>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</si>
  <si>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</si>
  <si>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</si>
  <si>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</si>
  <si>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</si>
  <si>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</si>
  <si>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</si>
  <si>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</si>
  <si>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</si>
  <si>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</si>
  <si>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</si>
  <si>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</si>
  <si>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</si>
  <si>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</si>
  <si>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</si>
  <si>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</si>
  <si>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</si>
  <si>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</si>
  <si>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</si>
  <si>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</si>
  <si>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</si>
  <si>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</si>
  <si>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</si>
  <si>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</si>
  <si>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</si>
  <si>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</si>
  <si>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</si>
  <si>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 xml:space="preserve">Генеральный директор 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</si>
  <si>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</si>
  <si>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</si>
  <si>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</si>
  <si>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</si>
  <si>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2-220-388</t>
  </si>
  <si>
    <t xml:space="preserve">                       об исполнении договора управления многоквартирным домом </t>
  </si>
  <si>
    <t>Часть 1.</t>
  </si>
  <si>
    <t>1.Сведения об Управляющей компании Ленинского района</t>
  </si>
  <si>
    <t>1</t>
  </si>
  <si>
    <t>Наименвание юридического лица</t>
  </si>
  <si>
    <t>2</t>
  </si>
  <si>
    <t>ФИО руководителя</t>
  </si>
  <si>
    <t>3</t>
  </si>
  <si>
    <t>Свидетельство о гос регистрации юр лица</t>
  </si>
  <si>
    <t>от 27 .04. 2005г. Серия 25 № 01277949</t>
  </si>
  <si>
    <t>4</t>
  </si>
  <si>
    <t>Фактический и юридический адрес</t>
  </si>
  <si>
    <t>690005 г.Владивосток, ул. Светланская, 183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</si>
  <si>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</si>
  <si>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</si>
  <si>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</si>
  <si>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</si>
  <si>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</si>
  <si>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</si>
  <si>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</si>
  <si>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</si>
  <si>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</si>
  <si>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</si>
  <si>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</si>
  <si>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</si>
  <si>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</si>
  <si>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</si>
  <si>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6</t>
  </si>
  <si>
    <t>Адрес электронной почты:</t>
  </si>
  <si>
    <t>uklr2006@mail.ru</t>
  </si>
  <si>
    <t>7</t>
  </si>
  <si>
    <t>Адрес официального сайта в сети "Интернет"</t>
  </si>
  <si>
    <t xml:space="preserve">     uk-lr.ru</t>
  </si>
  <si>
    <t>8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</si>
  <si>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</si>
  <si>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</si>
  <si>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</si>
  <si>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</si>
  <si>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</si>
  <si>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</si>
  <si>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</si>
  <si>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ООО " Ярд"</t>
  </si>
  <si>
    <t>ул. Светланская, 183</t>
  </si>
  <si>
    <t>Техническое обслуживание общего имущества: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</si>
  <si>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</si>
  <si>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</si>
  <si>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ул. Уборевича, 7 А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</si>
  <si>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</si>
  <si>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</si>
  <si>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</si>
  <si>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</si>
  <si>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</si>
  <si>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</si>
  <si>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3. Техническая характеристика дома:</t>
  </si>
  <si>
    <t>Год постройки</t>
  </si>
  <si>
    <t>Количество этажей</t>
  </si>
  <si>
    <t>Количество подъездов</t>
  </si>
  <si>
    <t>Количество лифтов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</si>
  <si>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</si>
  <si>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</si>
  <si>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</si>
  <si>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</si>
  <si>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>Договор управления</t>
  </si>
  <si>
    <t>12 этажей</t>
  </si>
  <si>
    <t>8 лифтов</t>
  </si>
  <si>
    <t>4 подъезда</t>
  </si>
  <si>
    <t>4 м/провода</t>
  </si>
  <si>
    <t>01.06.2007 г</t>
  </si>
  <si>
    <t xml:space="preserve">                                                                </t>
  </si>
  <si>
    <t>№  6 по ул.Пушкинской</t>
  </si>
  <si>
    <t>Экономический отдел</t>
  </si>
  <si>
    <t>Производственный отдел</t>
  </si>
  <si>
    <t>Часть 4</t>
  </si>
  <si>
    <t>2-260 - 343</t>
  </si>
  <si>
    <t>ООО "Комфорт"</t>
  </si>
  <si>
    <t>ул. Светланская,183</t>
  </si>
  <si>
    <t>итого по дому:</t>
  </si>
  <si>
    <t>прочие работы и услуги</t>
  </si>
  <si>
    <t>сумма, т.р.</t>
  </si>
  <si>
    <t>обязательное страхование лифтов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</si>
  <si>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</si>
  <si>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</si>
  <si>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</si>
  <si>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</si>
  <si>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 т.ч текущий ремонт</t>
  </si>
  <si>
    <t>Ресо-Гарантия</t>
  </si>
  <si>
    <t>исполнитель</t>
  </si>
  <si>
    <t>1. Текущий ремонт коммуникаций, проходящих через нежилые помещения</t>
  </si>
  <si>
    <t>ООО " Восток-Мегаполис"</t>
  </si>
  <si>
    <t>3.Коммунальные услуги, всего:</t>
  </si>
  <si>
    <t xml:space="preserve">в том числе: </t>
  </si>
  <si>
    <t>отведение сточных вод</t>
  </si>
  <si>
    <t>эл.энергия на содержание ОИ МКД</t>
  </si>
  <si>
    <t>ХВС на содержание ОИ МКД</t>
  </si>
  <si>
    <t>ГВС на содержание ОИ МКД</t>
  </si>
  <si>
    <t xml:space="preserve">Всего: 3927,9 </t>
  </si>
  <si>
    <t>2.Обслуживание теплового счетчика</t>
  </si>
  <si>
    <t xml:space="preserve">                       Отчет ООО "Управляющей компании Ленинского района"  за 2019 г.</t>
  </si>
  <si>
    <t>Вознаграждение председателю МКД (Протокол от 04.04.19г)</t>
  </si>
  <si>
    <t>ап-дек 19г</t>
  </si>
  <si>
    <t>9 месяцев</t>
  </si>
  <si>
    <t>УК Ленинского района</t>
  </si>
  <si>
    <t>Установка видеонаблюдения</t>
  </si>
  <si>
    <t>июнь 19г</t>
  </si>
  <si>
    <t>апрел 19г</t>
  </si>
  <si>
    <t>1 комплект</t>
  </si>
  <si>
    <t>Монтаж АйПи Групп</t>
  </si>
  <si>
    <t>Аварийная замена трубопровода ливневой канализации</t>
  </si>
  <si>
    <t>авг.19г</t>
  </si>
  <si>
    <t>12 пм</t>
  </si>
  <si>
    <t>Комфорт</t>
  </si>
  <si>
    <t>2-205-087</t>
  </si>
  <si>
    <t>А.А. Тяптин</t>
  </si>
  <si>
    <t xml:space="preserve">План по статье "текущий ремонт" на 2020 год. </t>
  </si>
  <si>
    <t>3. Перечень работ, выполненных по статье " текущий ремонт"  в 2019 году.</t>
  </si>
  <si>
    <t xml:space="preserve">переходящие  остатки д/ср-в на конец  2019 года </t>
  </si>
  <si>
    <t xml:space="preserve"> начисления и фактическое поступление средств по статьям затрат за 2019 г.(тыс.р.)</t>
  </si>
  <si>
    <t>переходящие остатки д/ср-в на начало 01.01. 2019 г.</t>
  </si>
  <si>
    <t>1.Отчет об исполнении договора управления за 2019 г.(тыс.р.)</t>
  </si>
  <si>
    <t>предложение Управляющей компании:  ремонт системы ХГВС. Собственникам необходимо предоставить Протокол общего собрания собственников на выполнение предложенных или иных необходимых им работ.</t>
  </si>
  <si>
    <t>9344,5 м2</t>
  </si>
  <si>
    <t>189,3 м2</t>
  </si>
  <si>
    <t>293 чел.</t>
  </si>
  <si>
    <t>5200 р.в мес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</si>
  <si>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554/03       от     05.03.2020 г.                        </t>
    </r>
  </si>
  <si>
    <t>Тяптин Андрей Александрович</t>
  </si>
  <si>
    <t xml:space="preserve">           ООО "Управляющая компания Ленинского района"</t>
  </si>
  <si>
    <t>Количество проживающих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</si>
</sst>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theme="10"/>
      <name val="Calibri"/>
      <family val="2"/>
      <charset val="204"/>
    </font>
    <font>
      <b/>
      <sz val="8"/>
      <name val="Arial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0" fillId="0" borderId="0" xfId="0" applyBorder="1"/>
    <xf numFmtId="0" fontId="2" fillId="0" borderId="3" xfId="0" applyFont="1" applyBorder="1" applyAlignment="1">
      <alignment horizontal="center" wrapText="1"/>
    </xf>
    <xf numFmtId="0" fontId="7" fillId="0" borderId="0" xfId="1" applyFont="1"/>
    <xf numFmtId="0" fontId="1" fillId="0" borderId="0" xfId="1"/>
    <xf numFmtId="0" fontId="8" fillId="0" borderId="0" xfId="0" applyFont="1"/>
    <xf numFmtId="0" fontId="9" fillId="0" borderId="0" xfId="0" applyFont="1"/>
    <xf numFmtId="49" fontId="11" fillId="0" borderId="1" xfId="1" applyNumberFormat="1" applyFont="1" applyFill="1" applyBorder="1" applyAlignment="1">
      <alignment horizontal="center"/>
    </xf>
    <xf numFmtId="0" fontId="11" fillId="0" borderId="1" xfId="1" applyFont="1" applyFill="1" applyBorder="1"/>
    <xf numFmtId="0" fontId="11" fillId="0" borderId="1" xfId="1" applyFont="1" applyFill="1" applyBorder="1" applyAlignment="1"/>
    <xf numFmtId="0" fontId="11" fillId="0" borderId="1" xfId="1" applyFont="1" applyFill="1" applyBorder="1" applyAlignment="1">
      <alignment wrapText="1"/>
    </xf>
    <xf numFmtId="0" fontId="12" fillId="0" borderId="1" xfId="0" applyFont="1" applyBorder="1" applyAlignment="1"/>
    <xf numFmtId="0" fontId="12" fillId="0" borderId="1" xfId="0" applyFont="1" applyBorder="1"/>
    <xf numFmtId="0" fontId="12" fillId="0" borderId="1" xfId="0" applyFont="1" applyFill="1" applyBorder="1" applyAlignment="1"/>
    <xf numFmtId="49" fontId="11" fillId="0" borderId="11" xfId="1" applyNumberFormat="1" applyFont="1" applyFill="1" applyBorder="1" applyAlignment="1">
      <alignment horizontal="center"/>
    </xf>
    <xf numFmtId="0" fontId="11" fillId="0" borderId="11" xfId="1" applyFont="1" applyFill="1" applyBorder="1"/>
    <xf numFmtId="0" fontId="7" fillId="0" borderId="11" xfId="1" applyFont="1" applyFill="1" applyBorder="1" applyAlignment="1">
      <alignment horizontal="left"/>
    </xf>
    <xf numFmtId="0" fontId="11" fillId="0" borderId="11" xfId="1" applyFont="1" applyFill="1" applyBorder="1" applyAlignment="1">
      <alignment horizontal="left"/>
    </xf>
    <xf numFmtId="0" fontId="15" fillId="0" borderId="11" xfId="1" applyFont="1" applyFill="1" applyBorder="1" applyAlignment="1">
      <alignment horizontal="left"/>
    </xf>
    <xf numFmtId="0" fontId="15" fillId="0" borderId="2" xfId="1" applyFont="1" applyFill="1" applyBorder="1" applyAlignment="1">
      <alignment horizontal="left" wrapText="1"/>
    </xf>
    <xf numFmtId="0" fontId="15" fillId="0" borderId="7" xfId="1" applyFont="1" applyFill="1" applyBorder="1" applyAlignment="1">
      <alignment horizontal="left" wrapText="1"/>
    </xf>
    <xf numFmtId="0" fontId="15" fillId="0" borderId="8" xfId="1" applyFont="1" applyFill="1" applyBorder="1" applyAlignment="1">
      <alignment horizontal="left" wrapText="1"/>
    </xf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4" fillId="0" borderId="0" xfId="0" applyFont="1" applyBorder="1" applyAlignment="1"/>
    <xf numFmtId="0" fontId="0" fillId="0" borderId="0" xfId="0" applyFill="1" applyBorder="1" applyAlignme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Border="1" applyAlignment="1"/>
    <xf numFmtId="164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2" xfId="0" applyFont="1" applyFill="1" applyBorder="1" applyAlignment="1"/>
    <xf numFmtId="0" fontId="3" fillId="0" borderId="8" xfId="0" applyFont="1" applyBorder="1" applyAlignment="1"/>
    <xf numFmtId="0" fontId="5" fillId="0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0" fillId="0" borderId="0" xfId="0" applyNumberFormat="1"/>
    <xf numFmtId="2" fontId="2" fillId="0" borderId="2" xfId="0" applyNumberFormat="1" applyFont="1" applyFill="1" applyBorder="1" applyAlignment="1">
      <alignment horizontal="left"/>
    </xf>
    <xf numFmtId="2" fontId="2" fillId="0" borderId="8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center" wrapText="1"/>
    </xf>
    <xf numFmtId="2" fontId="2" fillId="0" borderId="2" xfId="0" applyNumberFormat="1" applyFont="1" applyBorder="1"/>
    <xf numFmtId="2" fontId="2" fillId="0" borderId="8" xfId="0" applyNumberFormat="1" applyFont="1" applyBorder="1"/>
    <xf numFmtId="2" fontId="2" fillId="0" borderId="2" xfId="0" applyNumberFormat="1" applyFon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3" fillId="0" borderId="0" xfId="0" applyNumberFormat="1" applyFont="1"/>
    <xf numFmtId="2" fontId="2" fillId="0" borderId="8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left"/>
    </xf>
    <xf numFmtId="2" fontId="5" fillId="0" borderId="2" xfId="0" applyNumberFormat="1" applyFont="1" applyFill="1" applyBorder="1" applyAlignment="1">
      <alignment horizontal="left"/>
    </xf>
    <xf numFmtId="2" fontId="3" fillId="0" borderId="7" xfId="0" applyNumberFormat="1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2" borderId="1" xfId="0" applyNumberFormat="1" applyFont="1" applyFill="1" applyBorder="1" applyAlignment="1"/>
    <xf numFmtId="2" fontId="4" fillId="0" borderId="0" xfId="0" applyNumberFormat="1" applyFont="1" applyAlignment="1"/>
    <xf numFmtId="2" fontId="0" fillId="0" borderId="0" xfId="0" applyNumberFormat="1" applyAlignment="1"/>
    <xf numFmtId="2" fontId="6" fillId="0" borderId="0" xfId="0" applyNumberFormat="1" applyFont="1"/>
    <xf numFmtId="2" fontId="2" fillId="0" borderId="0" xfId="0" applyNumberFormat="1" applyFont="1" applyAlignment="1">
      <alignment horizontal="center"/>
    </xf>
    <xf numFmtId="2" fontId="4" fillId="0" borderId="0" xfId="0" applyNumberFormat="1" applyFont="1"/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wrapText="1"/>
    </xf>
    <xf numFmtId="2" fontId="0" fillId="0" borderId="0" xfId="0" applyNumberFormat="1" applyAlignment="1">
      <alignment wrapText="1"/>
    </xf>
    <xf numFmtId="2" fontId="16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1" fillId="0" borderId="2" xfId="1" applyNumberFormat="1" applyFont="1" applyFill="1" applyBorder="1" applyAlignment="1">
      <alignment horizontal="center"/>
    </xf>
    <xf numFmtId="49" fontId="11" fillId="0" borderId="8" xfId="1" applyNumberFormat="1" applyFont="1" applyFill="1" applyBorder="1" applyAlignment="1">
      <alignment horizontal="center"/>
    </xf>
    <xf numFmtId="0" fontId="15" fillId="0" borderId="2" xfId="1" applyFont="1" applyFill="1" applyBorder="1" applyAlignment="1">
      <alignment horizontal="left" wrapText="1"/>
    </xf>
    <xf numFmtId="0" fontId="15" fillId="0" borderId="7" xfId="1" applyFont="1" applyFill="1" applyBorder="1" applyAlignment="1">
      <alignment horizontal="left" wrapText="1"/>
    </xf>
    <xf numFmtId="0" fontId="15" fillId="0" borderId="8" xfId="1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13" fillId="0" borderId="2" xfId="2" applyNumberFormat="1" applyFill="1" applyBorder="1" applyAlignment="1" applyProtection="1">
      <alignment horizontal="center"/>
    </xf>
    <xf numFmtId="49" fontId="13" fillId="0" borderId="8" xfId="2" applyNumberForma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1" fillId="0" borderId="2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4" fillId="0" borderId="0" xfId="0" applyNumberFormat="1" applyFont="1" applyAlignment="1"/>
    <xf numFmtId="2" fontId="0" fillId="0" borderId="0" xfId="0" applyNumberFormat="1" applyAlignment="1"/>
    <xf numFmtId="2" fontId="2" fillId="0" borderId="4" xfId="0" applyNumberFormat="1" applyFont="1" applyBorder="1" applyAlignment="1">
      <alignment wrapText="1"/>
    </xf>
    <xf numFmtId="2" fontId="2" fillId="0" borderId="9" xfId="0" applyNumberFormat="1" applyFont="1" applyBorder="1" applyAlignment="1">
      <alignment wrapText="1"/>
    </xf>
    <xf numFmtId="2" fontId="5" fillId="2" borderId="7" xfId="0" applyNumberFormat="1" applyFont="1" applyFill="1" applyBorder="1" applyAlignment="1">
      <alignment wrapText="1"/>
    </xf>
    <xf numFmtId="2" fontId="5" fillId="2" borderId="8" xfId="0" applyNumberFormat="1" applyFont="1" applyFill="1" applyBorder="1" applyAlignment="1">
      <alignment wrapText="1"/>
    </xf>
    <xf numFmtId="2" fontId="0" fillId="0" borderId="8" xfId="0" applyNumberFormat="1" applyBorder="1" applyAlignment="1">
      <alignment wrapText="1"/>
    </xf>
    <xf numFmtId="2" fontId="5" fillId="0" borderId="2" xfId="0" applyNumberFormat="1" applyFont="1" applyFill="1" applyBorder="1" applyAlignment="1">
      <alignment horizontal="left"/>
    </xf>
    <xf numFmtId="2" fontId="3" fillId="0" borderId="8" xfId="0" applyNumberFormat="1" applyFont="1" applyBorder="1" applyAlignment="1">
      <alignment horizontal="left"/>
    </xf>
    <xf numFmtId="2" fontId="0" fillId="2" borderId="8" xfId="0" applyNumberFormat="1" applyFill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2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left" wrapText="1"/>
    </xf>
    <xf numFmtId="2" fontId="2" fillId="0" borderId="8" xfId="0" applyNumberFormat="1" applyFont="1" applyBorder="1" applyAlignment="1">
      <alignment horizontal="left" wrapText="1"/>
    </xf>
    <xf numFmtId="0" fontId="6" fillId="0" borderId="0" xfId="0" applyFont="1" applyBorder="1" applyAlignment="1"/>
    <xf numFmtId="0" fontId="6" fillId="0" borderId="0" xfId="0" applyFont="1" applyAlignment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2" fontId="4" fillId="0" borderId="2" xfId="0" applyNumberFormat="1" applyFont="1" applyBorder="1" applyAlignment="1"/>
    <xf numFmtId="2" fontId="0" fillId="0" borderId="7" xfId="0" applyNumberFormat="1" applyBorder="1" applyAlignment="1"/>
    <xf numFmtId="2" fontId="0" fillId="0" borderId="8" xfId="0" applyNumberFormat="1" applyBorder="1" applyAlignment="1"/>
    <xf numFmtId="2" fontId="4" fillId="0" borderId="2" xfId="0" applyNumberFormat="1" applyFont="1" applyBorder="1" applyAlignment="1">
      <alignment wrapText="1"/>
    </xf>
    <xf numFmtId="2" fontId="0" fillId="0" borderId="7" xfId="0" applyNumberFormat="1" applyFont="1" applyBorder="1" applyAlignment="1">
      <alignment wrapText="1"/>
    </xf>
    <xf numFmtId="2" fontId="0" fillId="0" borderId="8" xfId="0" applyNumberFormat="1" applyFont="1" applyBorder="1" applyAlignment="1">
      <alignment wrapText="1"/>
    </xf>
    <xf numFmtId="2" fontId="0" fillId="0" borderId="7" xfId="0" applyNumberFormat="1" applyFont="1" applyBorder="1" applyAlignment="1"/>
    <xf numFmtId="2" fontId="0" fillId="0" borderId="8" xfId="0" applyNumberFormat="1" applyFont="1" applyBorder="1" applyAlignment="1"/>
    <xf numFmtId="2" fontId="4" fillId="0" borderId="11" xfId="0" applyNumberFormat="1" applyFont="1" applyBorder="1" applyAlignment="1">
      <alignment wrapText="1"/>
    </xf>
    <xf numFmtId="2" fontId="0" fillId="0" borderId="11" xfId="0" applyNumberFormat="1" applyBorder="1" applyAlignment="1">
      <alignment wrapText="1"/>
    </xf>
    <xf numFmtId="0" fontId="5" fillId="0" borderId="2" xfId="0" applyFont="1" applyFill="1" applyBorder="1" applyAlignment="1"/>
    <xf numFmtId="0" fontId="3" fillId="0" borderId="8" xfId="0" applyFont="1" applyBorder="1" applyAlignment="1"/>
    <xf numFmtId="2" fontId="5" fillId="0" borderId="2" xfId="0" applyNumberFormat="1" applyFont="1" applyFill="1" applyBorder="1" applyAlignment="1"/>
    <xf numFmtId="2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5" fillId="0" borderId="2" xfId="0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wrapText="1"/>
    </xf>
    <xf numFmtId="2" fontId="2" fillId="0" borderId="10" xfId="0" applyNumberFormat="1" applyFont="1" applyBorder="1" applyAlignment="1">
      <alignment wrapText="1"/>
    </xf>
    <xf numFmtId="2" fontId="5" fillId="0" borderId="3" xfId="0" applyNumberFormat="1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/>
    <xf numFmtId="2" fontId="5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5" fillId="0" borderId="4" xfId="0" applyNumberFormat="1" applyFont="1" applyBorder="1" applyAlignment="1">
      <alignment wrapText="1"/>
    </xf>
    <xf numFmtId="2" fontId="5" fillId="0" borderId="9" xfId="0" applyNumberFormat="1" applyFont="1" applyBorder="1" applyAlignment="1">
      <alignment wrapText="1"/>
    </xf>
    <xf numFmtId="2" fontId="2" fillId="0" borderId="2" xfId="0" applyNumberFormat="1" applyFont="1" applyFill="1" applyBorder="1" applyAlignment="1">
      <alignment horizontal="left"/>
    </xf>
    <xf numFmtId="2" fontId="0" fillId="0" borderId="8" xfId="0" applyNumberForma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22" workbookViewId="0">
      <selection sqref="A1:D49"/>
    </sheetView>
  </sheetViews>
  <sheetFormatPr defaultRowHeight="15" x14ac:dyDescent="0.25"/>
  <cols>
    <col min="1" max="1" width="3" customWidth="1"/>
    <col min="2" max="2" width="29.42578125" customWidth="1"/>
    <col min="3" max="3" width="22.42578125" customWidth="1"/>
    <col min="4" max="4" width="26.85546875" customWidth="1"/>
  </cols>
  <sheetData>
    <row r="1" spans="1:4" x14ac:dyDescent="0.25">
      <c r="A1" s="21" t="s">
        <v>133</v>
      </c>
      <c r="C1" s="22"/>
    </row>
    <row r="2" spans="1:4" ht="15" customHeight="1" x14ac:dyDescent="0.25">
      <c r="A2" s="21" t="s">
        <v>36</v>
      </c>
      <c r="C2" s="2"/>
    </row>
    <row r="3" spans="1:4" ht="15.75" x14ac:dyDescent="0.25">
      <c r="B3" s="2" t="s">
        <v>104</v>
      </c>
      <c r="C3" s="23" t="s">
        <v>105</v>
      </c>
    </row>
    <row r="4" spans="1:4" ht="14.25" customHeight="1" x14ac:dyDescent="0.25">
      <c r="A4" s="24" t="s">
        <v>160</v>
      </c>
      <c r="C4" s="2"/>
    </row>
    <row r="5" spans="1:4" ht="15" customHeight="1" x14ac:dyDescent="0.25">
      <c r="A5" s="2" t="s">
        <v>37</v>
      </c>
      <c r="C5" s="2"/>
    </row>
    <row r="6" spans="1:4" s="9" customFormat="1" ht="12.75" customHeight="1" x14ac:dyDescent="0.25">
      <c r="A6" s="2" t="s">
        <v>38</v>
      </c>
      <c r="C6" s="8"/>
    </row>
    <row r="7" spans="1:4" s="9" customFormat="1" ht="12.75" customHeight="1" x14ac:dyDescent="0.25">
      <c r="A7" s="3"/>
      <c r="B7"/>
      <c r="C7"/>
      <c r="D7"/>
    </row>
    <row r="8" spans="1:4" s="1" customFormat="1" ht="15" customHeight="1" x14ac:dyDescent="0.25">
      <c r="A8" s="25" t="s">
        <v>39</v>
      </c>
      <c r="B8" s="26" t="s">
        <v>40</v>
      </c>
      <c r="C8" s="27" t="s">
        <v>162</v>
      </c>
      <c r="D8" s="6"/>
    </row>
    <row r="9" spans="1:4" s="1" customFormat="1" ht="12" customHeight="1" x14ac:dyDescent="0.25">
      <c r="A9" s="25" t="s">
        <v>41</v>
      </c>
      <c r="B9" s="26" t="s">
        <v>42</v>
      </c>
      <c r="C9" s="115" t="s">
        <v>161</v>
      </c>
      <c r="D9" s="116"/>
    </row>
    <row r="10" spans="1:4" s="1" customFormat="1" ht="24" customHeight="1" x14ac:dyDescent="0.25">
      <c r="A10" s="25" t="s">
        <v>43</v>
      </c>
      <c r="B10" s="28" t="s">
        <v>44</v>
      </c>
      <c r="C10" s="105" t="s">
        <v>45</v>
      </c>
      <c r="D10" s="112"/>
    </row>
    <row r="11" spans="1:4" s="1" customFormat="1" ht="15" customHeight="1" x14ac:dyDescent="0.25">
      <c r="A11" s="25" t="s">
        <v>46</v>
      </c>
      <c r="B11" s="26" t="s">
        <v>47</v>
      </c>
      <c r="C11" s="117" t="s">
        <v>48</v>
      </c>
      <c r="D11" s="118"/>
    </row>
    <row r="12" spans="1:4" s="1" customFormat="1" ht="16.5" customHeight="1" x14ac:dyDescent="0.25">
      <c r="A12" s="119">
        <v>5</v>
      </c>
      <c r="B12" s="119" t="s">
        <v>49</v>
      </c>
      <c r="C12" s="29" t="s">
        <v>50</v>
      </c>
      <c r="D12" s="30" t="s">
        <v>51</v>
      </c>
    </row>
    <row r="13" spans="1:4" s="1" customFormat="1" ht="14.25" customHeight="1" x14ac:dyDescent="0.25">
      <c r="A13" s="119"/>
      <c r="B13" s="119"/>
      <c r="C13" s="29" t="s">
        <v>52</v>
      </c>
      <c r="D13" s="30" t="s">
        <v>53</v>
      </c>
    </row>
    <row r="14" spans="1:4" s="1" customFormat="1" x14ac:dyDescent="0.25">
      <c r="A14" s="119"/>
      <c r="B14" s="119"/>
      <c r="C14" s="29" t="s">
        <v>54</v>
      </c>
      <c r="D14" s="30" t="s">
        <v>55</v>
      </c>
    </row>
    <row r="15" spans="1:4" s="1" customFormat="1" ht="16.5" customHeight="1" x14ac:dyDescent="0.25">
      <c r="A15" s="119"/>
      <c r="B15" s="119"/>
      <c r="C15" s="29" t="s">
        <v>56</v>
      </c>
      <c r="D15" s="30" t="s">
        <v>58</v>
      </c>
    </row>
    <row r="16" spans="1:4" s="1" customFormat="1" ht="18" customHeight="1" x14ac:dyDescent="0.25">
      <c r="A16" s="119"/>
      <c r="B16" s="119"/>
      <c r="C16" s="29" t="s">
        <v>57</v>
      </c>
      <c r="D16" s="30" t="s">
        <v>51</v>
      </c>
    </row>
    <row r="17" spans="1:4" s="3" customFormat="1" ht="15.75" hidden="1" customHeight="1" x14ac:dyDescent="0.25">
      <c r="A17" s="119"/>
      <c r="B17" s="119"/>
      <c r="C17" s="29" t="s">
        <v>59</v>
      </c>
      <c r="D17" s="30" t="s">
        <v>60</v>
      </c>
    </row>
    <row r="18" spans="1:4" s="3" customFormat="1" ht="15.75" hidden="1" customHeight="1" x14ac:dyDescent="0.25">
      <c r="A18" s="119"/>
      <c r="B18" s="119"/>
      <c r="C18" s="31" t="s">
        <v>61</v>
      </c>
      <c r="D18" s="30" t="s">
        <v>62</v>
      </c>
    </row>
    <row r="19" spans="1:4" ht="21.75" customHeight="1" x14ac:dyDescent="0.25">
      <c r="A19" s="25" t="s">
        <v>63</v>
      </c>
      <c r="B19" s="26" t="s">
        <v>64</v>
      </c>
      <c r="C19" s="113" t="s">
        <v>65</v>
      </c>
      <c r="D19" s="114"/>
    </row>
    <row r="20" spans="1:4" s="3" customFormat="1" ht="19.5" customHeight="1" x14ac:dyDescent="0.25">
      <c r="A20" s="25" t="s">
        <v>66</v>
      </c>
      <c r="B20" s="26" t="s">
        <v>67</v>
      </c>
      <c r="C20" s="103" t="s">
        <v>68</v>
      </c>
      <c r="D20" s="104"/>
    </row>
    <row r="21" spans="1:4" s="3" customFormat="1" ht="15" customHeight="1" x14ac:dyDescent="0.25">
      <c r="A21" s="25" t="s">
        <v>69</v>
      </c>
      <c r="B21" s="26" t="s">
        <v>70</v>
      </c>
      <c r="C21" s="105" t="s">
        <v>71</v>
      </c>
      <c r="D21" s="106"/>
    </row>
    <row r="22" spans="1:4" ht="13.5" customHeight="1" x14ac:dyDescent="0.25">
      <c r="A22" s="32"/>
      <c r="B22" s="33"/>
      <c r="C22" s="32"/>
      <c r="D22" s="32"/>
    </row>
    <row r="23" spans="1:4" x14ac:dyDescent="0.25">
      <c r="A23" s="34" t="s">
        <v>72</v>
      </c>
      <c r="B23" s="35"/>
      <c r="C23" s="35"/>
      <c r="D23" s="35"/>
    </row>
    <row r="24" spans="1:4" ht="12.75" customHeight="1" x14ac:dyDescent="0.25">
      <c r="A24" s="36"/>
      <c r="B24" s="35"/>
      <c r="C24" s="35"/>
      <c r="D24" s="35"/>
    </row>
    <row r="25" spans="1:4" ht="23.25" x14ac:dyDescent="0.25">
      <c r="A25" s="4"/>
      <c r="B25" s="7" t="s">
        <v>73</v>
      </c>
      <c r="C25" s="5" t="s">
        <v>74</v>
      </c>
      <c r="D25" s="20" t="s">
        <v>75</v>
      </c>
    </row>
    <row r="26" spans="1:4" ht="13.5" customHeight="1" x14ac:dyDescent="0.25">
      <c r="A26" s="107" t="s">
        <v>76</v>
      </c>
      <c r="B26" s="108"/>
      <c r="C26" s="108"/>
      <c r="D26" s="109"/>
    </row>
    <row r="27" spans="1:4" ht="12" customHeight="1" x14ac:dyDescent="0.25">
      <c r="A27" s="37"/>
      <c r="B27" s="38"/>
      <c r="C27" s="38"/>
      <c r="D27" s="39"/>
    </row>
    <row r="28" spans="1:4" x14ac:dyDescent="0.25">
      <c r="A28" s="5">
        <v>1</v>
      </c>
      <c r="B28" s="4" t="s">
        <v>77</v>
      </c>
      <c r="C28" s="4" t="s">
        <v>78</v>
      </c>
      <c r="D28" s="4" t="s">
        <v>1</v>
      </c>
    </row>
    <row r="29" spans="1:4" ht="14.25" customHeight="1" x14ac:dyDescent="0.25">
      <c r="A29" s="40" t="s">
        <v>79</v>
      </c>
      <c r="B29" s="41"/>
      <c r="C29" s="41"/>
      <c r="D29" s="41"/>
    </row>
    <row r="30" spans="1:4" ht="13.5" customHeight="1" x14ac:dyDescent="0.25">
      <c r="A30" s="5">
        <v>1</v>
      </c>
      <c r="B30" s="4" t="s">
        <v>110</v>
      </c>
      <c r="C30" s="4" t="s">
        <v>111</v>
      </c>
      <c r="D30" s="4" t="s">
        <v>109</v>
      </c>
    </row>
    <row r="31" spans="1:4" x14ac:dyDescent="0.25">
      <c r="A31" s="40" t="s">
        <v>80</v>
      </c>
      <c r="B31" s="41"/>
      <c r="C31" s="41"/>
      <c r="D31" s="41"/>
    </row>
    <row r="32" spans="1:4" x14ac:dyDescent="0.25">
      <c r="A32" s="40" t="s">
        <v>81</v>
      </c>
      <c r="B32" s="41"/>
      <c r="C32" s="41"/>
      <c r="D32" s="41"/>
    </row>
    <row r="33" spans="1:4" x14ac:dyDescent="0.25">
      <c r="A33" s="5">
        <v>1</v>
      </c>
      <c r="B33" s="4" t="s">
        <v>124</v>
      </c>
      <c r="C33" s="4" t="s">
        <v>82</v>
      </c>
      <c r="D33" s="4" t="s">
        <v>83</v>
      </c>
    </row>
    <row r="34" spans="1:4" x14ac:dyDescent="0.25">
      <c r="A34" s="40" t="s">
        <v>84</v>
      </c>
      <c r="B34" s="41"/>
      <c r="C34" s="41"/>
      <c r="D34" s="41"/>
    </row>
    <row r="35" spans="1:4" x14ac:dyDescent="0.25">
      <c r="A35" s="5">
        <v>1</v>
      </c>
      <c r="B35" s="4" t="s">
        <v>85</v>
      </c>
      <c r="C35" s="4" t="s">
        <v>78</v>
      </c>
      <c r="D35" s="4" t="s">
        <v>86</v>
      </c>
    </row>
    <row r="36" spans="1:4" ht="15" customHeight="1" x14ac:dyDescent="0.25">
      <c r="A36" s="40" t="s">
        <v>87</v>
      </c>
      <c r="B36" s="41"/>
      <c r="C36" s="41"/>
      <c r="D36" s="41"/>
    </row>
    <row r="37" spans="1:4" x14ac:dyDescent="0.25">
      <c r="A37" s="5">
        <v>1</v>
      </c>
      <c r="B37" s="4" t="s">
        <v>88</v>
      </c>
      <c r="C37" s="4" t="s">
        <v>78</v>
      </c>
      <c r="D37" s="4" t="s">
        <v>1</v>
      </c>
    </row>
    <row r="38" spans="1:4" x14ac:dyDescent="0.25">
      <c r="A38" s="10"/>
      <c r="B38" s="42"/>
      <c r="C38" s="42"/>
      <c r="D38" s="42"/>
    </row>
    <row r="39" spans="1:4" ht="18" customHeight="1" x14ac:dyDescent="0.25">
      <c r="A39" s="2" t="s">
        <v>89</v>
      </c>
      <c r="B39" s="41"/>
      <c r="C39" s="41"/>
      <c r="D39" s="41"/>
    </row>
    <row r="40" spans="1:4" ht="15" customHeight="1" x14ac:dyDescent="0.25">
      <c r="A40" s="5">
        <v>1</v>
      </c>
      <c r="B40" s="4" t="s">
        <v>90</v>
      </c>
      <c r="C40" s="110">
        <v>1983</v>
      </c>
      <c r="D40" s="102"/>
    </row>
    <row r="41" spans="1:4" x14ac:dyDescent="0.25">
      <c r="A41" s="5">
        <v>2</v>
      </c>
      <c r="B41" s="4" t="s">
        <v>91</v>
      </c>
      <c r="C41" s="111" t="s">
        <v>99</v>
      </c>
      <c r="D41" s="111"/>
    </row>
    <row r="42" spans="1:4" x14ac:dyDescent="0.25">
      <c r="A42" s="100">
        <v>3</v>
      </c>
      <c r="B42" s="4" t="s">
        <v>92</v>
      </c>
      <c r="C42" s="111" t="s">
        <v>101</v>
      </c>
      <c r="D42" s="111"/>
    </row>
    <row r="43" spans="1:4" ht="15" customHeight="1" x14ac:dyDescent="0.25">
      <c r="A43" s="100">
        <v>4</v>
      </c>
      <c r="B43" s="4" t="s">
        <v>93</v>
      </c>
      <c r="C43" s="111" t="s">
        <v>100</v>
      </c>
      <c r="D43" s="111"/>
    </row>
    <row r="44" spans="1:4" x14ac:dyDescent="0.25">
      <c r="A44" s="100">
        <v>5</v>
      </c>
      <c r="B44" s="4" t="s">
        <v>94</v>
      </c>
      <c r="C44" s="111" t="s">
        <v>102</v>
      </c>
      <c r="D44" s="111"/>
    </row>
    <row r="45" spans="1:4" x14ac:dyDescent="0.25">
      <c r="A45" s="100">
        <v>6</v>
      </c>
      <c r="B45" s="4" t="s">
        <v>95</v>
      </c>
      <c r="C45" s="111" t="s">
        <v>156</v>
      </c>
      <c r="D45" s="111"/>
    </row>
    <row r="46" spans="1:4" ht="15" customHeight="1" x14ac:dyDescent="0.25">
      <c r="A46" s="100">
        <v>7</v>
      </c>
      <c r="B46" s="4" t="s">
        <v>96</v>
      </c>
      <c r="C46" s="110" t="s">
        <v>157</v>
      </c>
      <c r="D46" s="102"/>
    </row>
    <row r="47" spans="1:4" x14ac:dyDescent="0.25">
      <c r="A47" s="100">
        <v>8</v>
      </c>
      <c r="B47" s="4" t="s">
        <v>97</v>
      </c>
      <c r="C47" s="110" t="s">
        <v>131</v>
      </c>
      <c r="D47" s="102"/>
    </row>
    <row r="48" spans="1:4" x14ac:dyDescent="0.25">
      <c r="A48" s="100">
        <v>9</v>
      </c>
      <c r="B48" s="4" t="s">
        <v>163</v>
      </c>
      <c r="C48" s="110" t="s">
        <v>158</v>
      </c>
      <c r="D48" s="112"/>
    </row>
    <row r="49" spans="1:4" x14ac:dyDescent="0.25">
      <c r="A49" s="100">
        <v>10</v>
      </c>
      <c r="B49" s="4" t="s">
        <v>98</v>
      </c>
      <c r="C49" s="101" t="s">
        <v>103</v>
      </c>
      <c r="D49" s="102"/>
    </row>
    <row r="50" spans="1:4" x14ac:dyDescent="0.25">
      <c r="A50" s="2"/>
    </row>
    <row r="51" spans="1:4" x14ac:dyDescent="0.25">
      <c r="A51" s="2"/>
    </row>
    <row r="53" spans="1:4" x14ac:dyDescent="0.25">
      <c r="A53" s="43"/>
      <c r="B53" s="43"/>
      <c r="C53" s="44"/>
      <c r="D53" s="19"/>
    </row>
    <row r="54" spans="1:4" x14ac:dyDescent="0.25">
      <c r="A54" s="43"/>
      <c r="B54" s="43"/>
      <c r="C54" s="44"/>
      <c r="D54" s="19"/>
    </row>
    <row r="55" spans="1:4" x14ac:dyDescent="0.25">
      <c r="A55" s="43"/>
      <c r="B55" s="43"/>
      <c r="C55" s="44"/>
      <c r="D55" s="19"/>
    </row>
    <row r="56" spans="1:4" x14ac:dyDescent="0.25">
      <c r="A56" s="43"/>
      <c r="B56" s="43"/>
      <c r="C56" s="44"/>
      <c r="D56" s="19"/>
    </row>
    <row r="57" spans="1:4" x14ac:dyDescent="0.25">
      <c r="A57" s="43"/>
      <c r="B57" s="43"/>
      <c r="C57" s="45"/>
      <c r="D57" s="19"/>
    </row>
    <row r="58" spans="1:4" x14ac:dyDescent="0.25">
      <c r="A58" s="43"/>
      <c r="B58" s="43"/>
      <c r="C58" s="46"/>
      <c r="D58" s="19"/>
    </row>
  </sheetData>
  <mergeCells count="19">
    <mergeCell ref="C19:D19"/>
    <mergeCell ref="C9:D9"/>
    <mergeCell ref="C10:D10"/>
    <mergeCell ref="C11:D11"/>
    <mergeCell ref="A12:A18"/>
    <mergeCell ref="B12:B18"/>
    <mergeCell ref="C49:D49"/>
    <mergeCell ref="C20:D20"/>
    <mergeCell ref="C21:D21"/>
    <mergeCell ref="A26:D26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A35" zoomScale="130" zoomScaleNormal="130" workbookViewId="0">
      <selection activeCell="A46" sqref="A46:XFD46"/>
    </sheetView>
  </sheetViews>
  <sheetFormatPr defaultRowHeight="15" x14ac:dyDescent="0.25"/>
  <cols>
    <col min="1" max="1" width="15.85546875" customWidth="1"/>
    <col min="2" max="2" width="13.42578125" style="12" customWidth="1"/>
    <col min="3" max="3" width="8.5703125" style="18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1.42578125" customWidth="1"/>
  </cols>
  <sheetData>
    <row r="1" spans="1:11" x14ac:dyDescent="0.25">
      <c r="A1" s="2" t="s">
        <v>119</v>
      </c>
      <c r="B1"/>
      <c r="C1" s="16"/>
      <c r="D1" s="16"/>
    </row>
    <row r="2" spans="1:11" ht="13.5" customHeight="1" x14ac:dyDescent="0.25">
      <c r="A2" s="2" t="s">
        <v>154</v>
      </c>
      <c r="B2"/>
      <c r="C2" s="16"/>
      <c r="D2" s="16"/>
    </row>
    <row r="3" spans="1:11" ht="56.25" customHeight="1" x14ac:dyDescent="0.25">
      <c r="A3" s="156" t="s">
        <v>18</v>
      </c>
      <c r="B3" s="157"/>
      <c r="C3" s="59" t="s">
        <v>19</v>
      </c>
      <c r="D3" s="11" t="s">
        <v>20</v>
      </c>
      <c r="E3" s="11" t="s">
        <v>21</v>
      </c>
      <c r="F3" s="11" t="s">
        <v>22</v>
      </c>
      <c r="G3" s="17" t="s">
        <v>23</v>
      </c>
      <c r="H3" s="11" t="s">
        <v>24</v>
      </c>
    </row>
    <row r="4" spans="1:11" ht="24.75" customHeight="1" x14ac:dyDescent="0.25">
      <c r="A4" s="160" t="s">
        <v>153</v>
      </c>
      <c r="B4" s="161"/>
      <c r="C4" s="59"/>
      <c r="D4" s="64">
        <f>D5+D6</f>
        <v>-83</v>
      </c>
      <c r="E4" s="11"/>
      <c r="F4" s="11"/>
      <c r="G4" s="17"/>
      <c r="H4" s="11"/>
    </row>
    <row r="5" spans="1:11" ht="16.5" customHeight="1" x14ac:dyDescent="0.25">
      <c r="A5" s="57" t="s">
        <v>117</v>
      </c>
      <c r="B5" s="58"/>
      <c r="C5" s="59"/>
      <c r="D5" s="11">
        <v>80.47</v>
      </c>
      <c r="E5" s="11"/>
      <c r="F5" s="11"/>
      <c r="G5" s="17"/>
      <c r="H5" s="11"/>
    </row>
    <row r="6" spans="1:11" ht="20.25" customHeight="1" x14ac:dyDescent="0.25">
      <c r="A6" s="57" t="s">
        <v>118</v>
      </c>
      <c r="B6" s="58"/>
      <c r="C6" s="59"/>
      <c r="D6" s="11">
        <v>-163.47</v>
      </c>
      <c r="E6" s="11"/>
      <c r="F6" s="11"/>
      <c r="G6" s="17"/>
      <c r="H6" s="11"/>
    </row>
    <row r="7" spans="1:11" ht="18.75" customHeight="1" x14ac:dyDescent="0.25">
      <c r="A7" s="162" t="s">
        <v>152</v>
      </c>
      <c r="B7" s="142"/>
      <c r="C7" s="142"/>
      <c r="D7" s="142"/>
      <c r="E7" s="142"/>
      <c r="F7" s="142"/>
      <c r="G7" s="142"/>
      <c r="H7" s="112"/>
    </row>
    <row r="8" spans="1:11" ht="17.25" customHeight="1" x14ac:dyDescent="0.25">
      <c r="A8" s="158" t="s">
        <v>25</v>
      </c>
      <c r="B8" s="148"/>
      <c r="C8" s="68">
        <f>C12+C15+C18+C21+C24+C27</f>
        <v>21.490000000000002</v>
      </c>
      <c r="D8" s="63">
        <v>-645.04999999999995</v>
      </c>
      <c r="E8" s="63">
        <f>E12+E15+E18+E21+E24+E27</f>
        <v>2395.6</v>
      </c>
      <c r="F8" s="63">
        <f>F12+F15+F18+F21+F24+F27</f>
        <v>2308.4500000000003</v>
      </c>
      <c r="G8" s="63">
        <f>G12+G15+G18+G21+G24+G27</f>
        <v>2308.4500000000003</v>
      </c>
      <c r="H8" s="62">
        <f>F8-E8+D8</f>
        <v>-732.19999999999959</v>
      </c>
      <c r="I8" s="69"/>
      <c r="J8" s="69"/>
      <c r="K8" s="69"/>
    </row>
    <row r="9" spans="1:11" x14ac:dyDescent="0.25">
      <c r="A9" s="70" t="s">
        <v>26</v>
      </c>
      <c r="B9" s="71"/>
      <c r="C9" s="62">
        <f>C8-C10</f>
        <v>19.341000000000001</v>
      </c>
      <c r="D9" s="62">
        <v>-580.54</v>
      </c>
      <c r="E9" s="62">
        <f>E8-E10</f>
        <v>2156.04</v>
      </c>
      <c r="F9" s="62">
        <f>F8-F10</f>
        <v>2077.6050000000005</v>
      </c>
      <c r="G9" s="62">
        <f>G8-G10</f>
        <v>2077.6050000000005</v>
      </c>
      <c r="H9" s="62">
        <f t="shared" ref="H9:H10" si="0">F9-E9+D9</f>
        <v>-658.97499999999945</v>
      </c>
      <c r="I9" s="69"/>
      <c r="J9" s="69"/>
      <c r="K9" s="69"/>
    </row>
    <row r="10" spans="1:11" x14ac:dyDescent="0.25">
      <c r="A10" s="134" t="s">
        <v>27</v>
      </c>
      <c r="B10" s="121"/>
      <c r="C10" s="62">
        <f>C8*10%</f>
        <v>2.1490000000000005</v>
      </c>
      <c r="D10" s="62">
        <v>-64.510000000000005</v>
      </c>
      <c r="E10" s="62">
        <f>E8*10%</f>
        <v>239.56</v>
      </c>
      <c r="F10" s="62">
        <f>F8*10%</f>
        <v>230.84500000000003</v>
      </c>
      <c r="G10" s="62">
        <f>G8*10%</f>
        <v>230.84500000000003</v>
      </c>
      <c r="H10" s="62">
        <f t="shared" si="0"/>
        <v>-73.22499999999998</v>
      </c>
      <c r="I10" s="69"/>
      <c r="J10" s="69"/>
      <c r="K10" s="69"/>
    </row>
    <row r="11" spans="1:11" ht="15.75" customHeight="1" x14ac:dyDescent="0.25">
      <c r="A11" s="159" t="s">
        <v>28</v>
      </c>
      <c r="B11" s="147"/>
      <c r="C11" s="147"/>
      <c r="D11" s="147"/>
      <c r="E11" s="147"/>
      <c r="F11" s="147"/>
      <c r="G11" s="147"/>
      <c r="H11" s="148"/>
      <c r="I11" s="69"/>
      <c r="J11" s="69"/>
      <c r="K11" s="69"/>
    </row>
    <row r="12" spans="1:11" x14ac:dyDescent="0.25">
      <c r="A12" s="135" t="s">
        <v>8</v>
      </c>
      <c r="B12" s="136"/>
      <c r="C12" s="68">
        <v>5.75</v>
      </c>
      <c r="D12" s="63">
        <v>-188.85</v>
      </c>
      <c r="E12" s="63">
        <v>641.66999999999996</v>
      </c>
      <c r="F12" s="63">
        <v>620.79999999999995</v>
      </c>
      <c r="G12" s="63">
        <f>F12</f>
        <v>620.79999999999995</v>
      </c>
      <c r="H12" s="62">
        <f t="shared" ref="H12:H30" si="1">F12-E12+D12</f>
        <v>-209.72</v>
      </c>
      <c r="I12" s="69"/>
      <c r="J12" s="69"/>
      <c r="K12" s="69"/>
    </row>
    <row r="13" spans="1:11" x14ac:dyDescent="0.25">
      <c r="A13" s="70" t="s">
        <v>26</v>
      </c>
      <c r="B13" s="71"/>
      <c r="C13" s="62">
        <f>C12-C14</f>
        <v>5.1749999999999998</v>
      </c>
      <c r="D13" s="62">
        <f>D12-D14</f>
        <v>-169.965</v>
      </c>
      <c r="E13" s="62">
        <f>E12-E14</f>
        <v>577.50299999999993</v>
      </c>
      <c r="F13" s="62">
        <f>F12-F14</f>
        <v>558.71999999999991</v>
      </c>
      <c r="G13" s="62">
        <f>G12-G14</f>
        <v>558.71999999999991</v>
      </c>
      <c r="H13" s="62">
        <f t="shared" si="1"/>
        <v>-188.74800000000002</v>
      </c>
      <c r="I13" s="69"/>
      <c r="J13" s="69"/>
      <c r="K13" s="69"/>
    </row>
    <row r="14" spans="1:11" x14ac:dyDescent="0.25">
      <c r="A14" s="134" t="s">
        <v>27</v>
      </c>
      <c r="B14" s="121"/>
      <c r="C14" s="62">
        <f>C12*10%</f>
        <v>0.57500000000000007</v>
      </c>
      <c r="D14" s="62">
        <f>D12*10%</f>
        <v>-18.885000000000002</v>
      </c>
      <c r="E14" s="62">
        <f>E12*10%</f>
        <v>64.167000000000002</v>
      </c>
      <c r="F14" s="62">
        <f>F12*10%</f>
        <v>62.08</v>
      </c>
      <c r="G14" s="62">
        <f>G12*10%</f>
        <v>62.08</v>
      </c>
      <c r="H14" s="62">
        <f t="shared" si="1"/>
        <v>-20.972000000000005</v>
      </c>
      <c r="I14" s="69"/>
      <c r="J14" s="69"/>
      <c r="K14" s="69"/>
    </row>
    <row r="15" spans="1:11" ht="23.25" customHeight="1" x14ac:dyDescent="0.25">
      <c r="A15" s="135" t="s">
        <v>2</v>
      </c>
      <c r="B15" s="136"/>
      <c r="C15" s="68">
        <v>3.51</v>
      </c>
      <c r="D15" s="63">
        <v>-115.48</v>
      </c>
      <c r="E15" s="63">
        <v>391.71</v>
      </c>
      <c r="F15" s="63">
        <v>384.46</v>
      </c>
      <c r="G15" s="63">
        <f>F15</f>
        <v>384.46</v>
      </c>
      <c r="H15" s="62">
        <f t="shared" si="1"/>
        <v>-122.73</v>
      </c>
      <c r="I15" s="69"/>
      <c r="J15" s="69"/>
      <c r="K15" s="69"/>
    </row>
    <row r="16" spans="1:11" x14ac:dyDescent="0.25">
      <c r="A16" s="70" t="s">
        <v>26</v>
      </c>
      <c r="B16" s="71"/>
      <c r="C16" s="62">
        <f>C15-C17</f>
        <v>3.1589999999999998</v>
      </c>
      <c r="D16" s="62">
        <f>D15-D17</f>
        <v>-103.932</v>
      </c>
      <c r="E16" s="62">
        <f>E15-E17</f>
        <v>352.53899999999999</v>
      </c>
      <c r="F16" s="62">
        <f>F15-F17</f>
        <v>346.01400000000001</v>
      </c>
      <c r="G16" s="62">
        <f>G15-G17</f>
        <v>346.01400000000001</v>
      </c>
      <c r="H16" s="62">
        <f t="shared" si="1"/>
        <v>-110.45699999999998</v>
      </c>
      <c r="I16" s="69"/>
      <c r="J16" s="69"/>
      <c r="K16" s="69"/>
    </row>
    <row r="17" spans="1:11" ht="15" customHeight="1" x14ac:dyDescent="0.25">
      <c r="A17" s="134" t="s">
        <v>27</v>
      </c>
      <c r="B17" s="121"/>
      <c r="C17" s="62">
        <f>C15*10%</f>
        <v>0.35099999999999998</v>
      </c>
      <c r="D17" s="62">
        <f>D15*10%</f>
        <v>-11.548000000000002</v>
      </c>
      <c r="E17" s="62">
        <f>E15*10%</f>
        <v>39.170999999999999</v>
      </c>
      <c r="F17" s="62">
        <f>F15*10%</f>
        <v>38.445999999999998</v>
      </c>
      <c r="G17" s="62">
        <f>G15*10%</f>
        <v>38.445999999999998</v>
      </c>
      <c r="H17" s="62">
        <f t="shared" si="1"/>
        <v>-12.273000000000003</v>
      </c>
      <c r="I17" s="69"/>
      <c r="J17" s="69"/>
      <c r="K17" s="69"/>
    </row>
    <row r="18" spans="1:11" ht="15" customHeight="1" x14ac:dyDescent="0.25">
      <c r="A18" s="135" t="s">
        <v>9</v>
      </c>
      <c r="B18" s="136"/>
      <c r="C18" s="72">
        <v>2.41</v>
      </c>
      <c r="D18" s="63">
        <v>-79.94</v>
      </c>
      <c r="E18" s="63">
        <v>267.12</v>
      </c>
      <c r="F18" s="63">
        <v>258.42</v>
      </c>
      <c r="G18" s="63">
        <f>F18</f>
        <v>258.42</v>
      </c>
      <c r="H18" s="62">
        <f t="shared" si="1"/>
        <v>-88.639999999999986</v>
      </c>
      <c r="I18" s="69"/>
      <c r="J18" s="69"/>
      <c r="K18" s="69"/>
    </row>
    <row r="19" spans="1:11" ht="13.5" customHeight="1" x14ac:dyDescent="0.25">
      <c r="A19" s="70" t="s">
        <v>26</v>
      </c>
      <c r="B19" s="71"/>
      <c r="C19" s="62">
        <f>C18-C20</f>
        <v>2.169</v>
      </c>
      <c r="D19" s="62">
        <f>D18-D20</f>
        <v>-71.945999999999998</v>
      </c>
      <c r="E19" s="62">
        <f>E18-E20</f>
        <v>240.40800000000002</v>
      </c>
      <c r="F19" s="62">
        <f>F18-F20</f>
        <v>232.578</v>
      </c>
      <c r="G19" s="62">
        <f>G18-G20</f>
        <v>232.578</v>
      </c>
      <c r="H19" s="62">
        <f t="shared" si="1"/>
        <v>-79.77600000000001</v>
      </c>
      <c r="I19" s="69"/>
      <c r="J19" s="69"/>
      <c r="K19" s="69"/>
    </row>
    <row r="20" spans="1:11" ht="16.5" customHeight="1" x14ac:dyDescent="0.25">
      <c r="A20" s="134" t="s">
        <v>27</v>
      </c>
      <c r="B20" s="121"/>
      <c r="C20" s="62">
        <f>C18*10%</f>
        <v>0.24100000000000002</v>
      </c>
      <c r="D20" s="62">
        <f>D18*10%</f>
        <v>-7.9939999999999998</v>
      </c>
      <c r="E20" s="62">
        <f>E18*10%</f>
        <v>26.712000000000003</v>
      </c>
      <c r="F20" s="62">
        <f>F18*10%</f>
        <v>25.842000000000002</v>
      </c>
      <c r="G20" s="62">
        <f>G18*10%</f>
        <v>25.842000000000002</v>
      </c>
      <c r="H20" s="62">
        <f t="shared" si="1"/>
        <v>-8.8640000000000008</v>
      </c>
      <c r="I20" s="69"/>
      <c r="J20" s="69"/>
      <c r="K20" s="69"/>
    </row>
    <row r="21" spans="1:11" x14ac:dyDescent="0.25">
      <c r="A21" s="135" t="s">
        <v>10</v>
      </c>
      <c r="B21" s="136"/>
      <c r="C21" s="67">
        <v>1.1299999999999999</v>
      </c>
      <c r="D21" s="62">
        <v>-37.450000000000003</v>
      </c>
      <c r="E21" s="62">
        <v>125.24</v>
      </c>
      <c r="F21" s="62">
        <v>121.15</v>
      </c>
      <c r="G21" s="62">
        <f>F21</f>
        <v>121.15</v>
      </c>
      <c r="H21" s="62">
        <f t="shared" si="1"/>
        <v>-41.539999999999992</v>
      </c>
      <c r="I21" s="69"/>
      <c r="J21" s="69"/>
      <c r="K21" s="69"/>
    </row>
    <row r="22" spans="1:11" ht="14.25" customHeight="1" x14ac:dyDescent="0.25">
      <c r="A22" s="70" t="s">
        <v>26</v>
      </c>
      <c r="B22" s="71"/>
      <c r="C22" s="62">
        <f>C21-C23</f>
        <v>1.0169999999999999</v>
      </c>
      <c r="D22" s="62">
        <f>D21-D23</f>
        <v>-33.705000000000005</v>
      </c>
      <c r="E22" s="62">
        <f>E21-E23</f>
        <v>112.71599999999999</v>
      </c>
      <c r="F22" s="62">
        <f>F21-F23</f>
        <v>109.035</v>
      </c>
      <c r="G22" s="62">
        <f>G21-G23</f>
        <v>109.035</v>
      </c>
      <c r="H22" s="62">
        <f t="shared" si="1"/>
        <v>-37.386000000000003</v>
      </c>
      <c r="I22" s="69"/>
      <c r="J22" s="69"/>
      <c r="K22" s="69"/>
    </row>
    <row r="23" spans="1:11" ht="14.25" customHeight="1" x14ac:dyDescent="0.25">
      <c r="A23" s="134" t="s">
        <v>27</v>
      </c>
      <c r="B23" s="121"/>
      <c r="C23" s="62">
        <f>C21*10%</f>
        <v>0.11299999999999999</v>
      </c>
      <c r="D23" s="62">
        <f t="shared" ref="D23:G23" si="2">D21*10%</f>
        <v>-3.7450000000000006</v>
      </c>
      <c r="E23" s="62">
        <f t="shared" si="2"/>
        <v>12.524000000000001</v>
      </c>
      <c r="F23" s="62">
        <f t="shared" si="2"/>
        <v>12.115000000000002</v>
      </c>
      <c r="G23" s="62">
        <f t="shared" si="2"/>
        <v>12.115000000000002</v>
      </c>
      <c r="H23" s="62">
        <f t="shared" si="1"/>
        <v>-4.1539999999999999</v>
      </c>
      <c r="I23" s="69"/>
      <c r="J23" s="69"/>
      <c r="K23" s="69"/>
    </row>
    <row r="24" spans="1:11" ht="14.25" customHeight="1" x14ac:dyDescent="0.25">
      <c r="A24" s="73" t="s">
        <v>3</v>
      </c>
      <c r="B24" s="74"/>
      <c r="C24" s="67">
        <v>4.43</v>
      </c>
      <c r="D24" s="62">
        <v>-123.07</v>
      </c>
      <c r="E24" s="62">
        <f>479.25+4.1+1.02+10.06</f>
        <v>494.43</v>
      </c>
      <c r="F24" s="62">
        <f>456.9+3.67+0.92+9.58</f>
        <v>471.07</v>
      </c>
      <c r="G24" s="62">
        <f>F24</f>
        <v>471.07</v>
      </c>
      <c r="H24" s="62">
        <f t="shared" si="1"/>
        <v>-146.43</v>
      </c>
      <c r="I24" s="69"/>
      <c r="J24" s="69"/>
      <c r="K24" s="69"/>
    </row>
    <row r="25" spans="1:11" ht="14.25" customHeight="1" x14ac:dyDescent="0.25">
      <c r="A25" s="70" t="s">
        <v>26</v>
      </c>
      <c r="B25" s="71"/>
      <c r="C25" s="62">
        <f>C24-C26</f>
        <v>3.9869999999999997</v>
      </c>
      <c r="D25" s="62">
        <f t="shared" ref="D25:G25" si="3">D24-D26</f>
        <v>-110.76299999999999</v>
      </c>
      <c r="E25" s="62">
        <f t="shared" si="3"/>
        <v>444.98700000000002</v>
      </c>
      <c r="F25" s="62">
        <f t="shared" si="3"/>
        <v>423.96299999999997</v>
      </c>
      <c r="G25" s="62">
        <f t="shared" si="3"/>
        <v>423.96299999999997</v>
      </c>
      <c r="H25" s="62">
        <f t="shared" si="1"/>
        <v>-131.78700000000003</v>
      </c>
      <c r="I25" s="69"/>
      <c r="J25" s="69"/>
      <c r="K25" s="69"/>
    </row>
    <row r="26" spans="1:11" x14ac:dyDescent="0.25">
      <c r="A26" s="134" t="s">
        <v>27</v>
      </c>
      <c r="B26" s="121"/>
      <c r="C26" s="62">
        <f>C24*10%</f>
        <v>0.443</v>
      </c>
      <c r="D26" s="62">
        <f t="shared" ref="D26:G26" si="4">D24*10%</f>
        <v>-12.307</v>
      </c>
      <c r="E26" s="62">
        <f t="shared" si="4"/>
        <v>49.443000000000005</v>
      </c>
      <c r="F26" s="62">
        <f t="shared" si="4"/>
        <v>47.106999999999999</v>
      </c>
      <c r="G26" s="62">
        <f t="shared" si="4"/>
        <v>47.106999999999999</v>
      </c>
      <c r="H26" s="62">
        <f t="shared" si="1"/>
        <v>-14.643000000000006</v>
      </c>
      <c r="I26" s="69"/>
      <c r="J26" s="69"/>
      <c r="K26" s="69"/>
    </row>
    <row r="27" spans="1:11" ht="14.25" customHeight="1" x14ac:dyDescent="0.25">
      <c r="A27" s="125" t="s">
        <v>4</v>
      </c>
      <c r="B27" s="126"/>
      <c r="C27" s="167">
        <v>4.26</v>
      </c>
      <c r="D27" s="163">
        <v>-100.26</v>
      </c>
      <c r="E27" s="163">
        <v>475.43</v>
      </c>
      <c r="F27" s="163">
        <v>452.55</v>
      </c>
      <c r="G27" s="163">
        <f>F27</f>
        <v>452.55</v>
      </c>
      <c r="H27" s="62">
        <f t="shared" si="1"/>
        <v>-123.14</v>
      </c>
      <c r="I27" s="69"/>
      <c r="J27" s="69"/>
      <c r="K27" s="69"/>
    </row>
    <row r="28" spans="1:11" ht="0.75" hidden="1" customHeight="1" x14ac:dyDescent="0.25">
      <c r="A28" s="165"/>
      <c r="B28" s="166"/>
      <c r="C28" s="168"/>
      <c r="D28" s="164"/>
      <c r="E28" s="164"/>
      <c r="F28" s="164"/>
      <c r="G28" s="164"/>
      <c r="H28" s="62">
        <f t="shared" si="1"/>
        <v>0</v>
      </c>
      <c r="I28" s="69"/>
      <c r="J28" s="69"/>
      <c r="K28" s="69"/>
    </row>
    <row r="29" spans="1:11" x14ac:dyDescent="0.25">
      <c r="A29" s="70" t="s">
        <v>26</v>
      </c>
      <c r="B29" s="71"/>
      <c r="C29" s="62">
        <f>C27-C30</f>
        <v>3.8339999999999996</v>
      </c>
      <c r="D29" s="62">
        <f>D27-D30</f>
        <v>-90.234000000000009</v>
      </c>
      <c r="E29" s="62">
        <f>E27-E30</f>
        <v>427.887</v>
      </c>
      <c r="F29" s="62">
        <f>F27-F30</f>
        <v>407.29500000000002</v>
      </c>
      <c r="G29" s="62">
        <f>G27-G30</f>
        <v>407.29500000000002</v>
      </c>
      <c r="H29" s="62">
        <f t="shared" si="1"/>
        <v>-110.82599999999999</v>
      </c>
      <c r="I29" s="69"/>
      <c r="J29" s="69"/>
      <c r="K29" s="69"/>
    </row>
    <row r="30" spans="1:11" x14ac:dyDescent="0.25">
      <c r="A30" s="134" t="s">
        <v>27</v>
      </c>
      <c r="B30" s="121"/>
      <c r="C30" s="62">
        <f>C27*10%</f>
        <v>0.42599999999999999</v>
      </c>
      <c r="D30" s="62">
        <f>D27*10%</f>
        <v>-10.026000000000002</v>
      </c>
      <c r="E30" s="62">
        <f t="shared" ref="E30:G30" si="5">E27*10%</f>
        <v>47.543000000000006</v>
      </c>
      <c r="F30" s="62">
        <f t="shared" si="5"/>
        <v>45.255000000000003</v>
      </c>
      <c r="G30" s="62">
        <f t="shared" si="5"/>
        <v>45.255000000000003</v>
      </c>
      <c r="H30" s="62">
        <f t="shared" si="1"/>
        <v>-12.314000000000005</v>
      </c>
      <c r="I30" s="69"/>
      <c r="J30" s="69"/>
      <c r="K30" s="69"/>
    </row>
    <row r="31" spans="1:11" ht="13.5" customHeight="1" x14ac:dyDescent="0.25">
      <c r="A31" s="75"/>
      <c r="B31" s="76"/>
      <c r="C31" s="62"/>
      <c r="D31" s="62"/>
      <c r="E31" s="62"/>
      <c r="F31" s="62"/>
      <c r="G31" s="77"/>
      <c r="H31" s="62"/>
      <c r="I31" s="69"/>
      <c r="J31" s="69"/>
      <c r="K31" s="69"/>
    </row>
    <row r="32" spans="1:11" s="2" customFormat="1" ht="14.25" customHeight="1" x14ac:dyDescent="0.25">
      <c r="A32" s="158" t="s">
        <v>5</v>
      </c>
      <c r="B32" s="169"/>
      <c r="C32" s="67">
        <v>7.93</v>
      </c>
      <c r="D32" s="67">
        <v>507.24</v>
      </c>
      <c r="E32" s="67">
        <f>600.41+223.23+61.37</f>
        <v>885.01</v>
      </c>
      <c r="F32" s="67">
        <f>580.97+212.58+59.38</f>
        <v>852.93000000000006</v>
      </c>
      <c r="G32" s="66">
        <f>G33+G34</f>
        <v>379.363</v>
      </c>
      <c r="H32" s="67">
        <f>F32-E32+D32+F32-G32</f>
        <v>948.72700000000009</v>
      </c>
      <c r="I32" s="78"/>
      <c r="J32" s="78"/>
      <c r="K32" s="78"/>
    </row>
    <row r="33" spans="1:11" ht="15.75" customHeight="1" x14ac:dyDescent="0.25">
      <c r="A33" s="70" t="s">
        <v>29</v>
      </c>
      <c r="B33" s="71"/>
      <c r="C33" s="62">
        <f>C32-C34</f>
        <v>7.1369999999999996</v>
      </c>
      <c r="D33" s="62">
        <v>511.06</v>
      </c>
      <c r="E33" s="62">
        <f>E32-E34</f>
        <v>796.50900000000001</v>
      </c>
      <c r="F33" s="62">
        <f>F32-F34</f>
        <v>767.63700000000006</v>
      </c>
      <c r="G33" s="79">
        <f>G62</f>
        <v>294.07</v>
      </c>
      <c r="H33" s="67">
        <f t="shared" ref="H33:H34" si="6">F33-E33+D33+F33-G33</f>
        <v>955.75500000000011</v>
      </c>
      <c r="I33" s="69"/>
      <c r="J33" s="69"/>
      <c r="K33" s="69"/>
    </row>
    <row r="34" spans="1:11" ht="15.75" customHeight="1" x14ac:dyDescent="0.25">
      <c r="A34" s="134" t="s">
        <v>27</v>
      </c>
      <c r="B34" s="121"/>
      <c r="C34" s="62">
        <f>C32*10%</f>
        <v>0.79300000000000004</v>
      </c>
      <c r="D34" s="62">
        <v>-3.82</v>
      </c>
      <c r="E34" s="62">
        <f>E32*10%</f>
        <v>88.501000000000005</v>
      </c>
      <c r="F34" s="62">
        <f>F32*10%</f>
        <v>85.293000000000006</v>
      </c>
      <c r="G34" s="62">
        <f>F34</f>
        <v>85.293000000000006</v>
      </c>
      <c r="H34" s="67">
        <f t="shared" si="6"/>
        <v>-7.0279999999999916</v>
      </c>
      <c r="I34" s="69"/>
      <c r="J34" s="69"/>
      <c r="K34" s="69"/>
    </row>
    <row r="35" spans="1:11" ht="15.75" customHeight="1" x14ac:dyDescent="0.25">
      <c r="A35" s="75"/>
      <c r="B35" s="76"/>
      <c r="C35" s="62"/>
      <c r="D35" s="62"/>
      <c r="E35" s="62"/>
      <c r="F35" s="62"/>
      <c r="G35" s="62"/>
      <c r="H35" s="67"/>
      <c r="I35" s="69"/>
      <c r="J35" s="69"/>
      <c r="K35" s="69"/>
    </row>
    <row r="36" spans="1:11" ht="15.75" customHeight="1" x14ac:dyDescent="0.25">
      <c r="A36" s="130" t="s">
        <v>125</v>
      </c>
      <c r="B36" s="131"/>
      <c r="C36" s="62"/>
      <c r="D36" s="67">
        <v>-20.8</v>
      </c>
      <c r="E36" s="67">
        <f>E38+E39+E40+E41</f>
        <v>228.64000000000001</v>
      </c>
      <c r="F36" s="67">
        <f t="shared" ref="F36:G36" si="7">F38+F39+F40+F41</f>
        <v>213.20000000000002</v>
      </c>
      <c r="G36" s="67">
        <f t="shared" si="7"/>
        <v>213.20000000000002</v>
      </c>
      <c r="H36" s="67">
        <f>F36-E36+D36+F36-G36</f>
        <v>-36.239999999999981</v>
      </c>
      <c r="I36" s="69"/>
      <c r="J36" s="69"/>
      <c r="K36" s="69"/>
    </row>
    <row r="37" spans="1:11" ht="15.75" customHeight="1" x14ac:dyDescent="0.25">
      <c r="A37" s="70" t="s">
        <v>126</v>
      </c>
      <c r="B37" s="80"/>
      <c r="C37" s="62"/>
      <c r="D37" s="62"/>
      <c r="E37" s="62"/>
      <c r="F37" s="62"/>
      <c r="G37" s="62"/>
      <c r="H37" s="67"/>
      <c r="I37" s="69"/>
      <c r="J37" s="69"/>
      <c r="K37" s="69"/>
    </row>
    <row r="38" spans="1:11" ht="15.75" customHeight="1" x14ac:dyDescent="0.25">
      <c r="A38" s="174" t="s">
        <v>129</v>
      </c>
      <c r="B38" s="175"/>
      <c r="C38" s="62"/>
      <c r="D38" s="62">
        <v>-2.63</v>
      </c>
      <c r="E38" s="62">
        <v>25.81</v>
      </c>
      <c r="F38" s="62">
        <v>24.35</v>
      </c>
      <c r="G38" s="62">
        <f>F38</f>
        <v>24.35</v>
      </c>
      <c r="H38" s="62">
        <f t="shared" ref="H38:H41" si="8">F38-E38+D38+F38-G38</f>
        <v>-4.0899999999999963</v>
      </c>
      <c r="I38" s="69"/>
      <c r="J38" s="69"/>
      <c r="K38" s="69"/>
    </row>
    <row r="39" spans="1:11" ht="15.75" customHeight="1" x14ac:dyDescent="0.25">
      <c r="A39" s="174" t="s">
        <v>130</v>
      </c>
      <c r="B39" s="175"/>
      <c r="C39" s="62"/>
      <c r="D39" s="62">
        <v>0</v>
      </c>
      <c r="E39" s="62">
        <v>37.14</v>
      </c>
      <c r="F39" s="62">
        <v>31.32</v>
      </c>
      <c r="G39" s="62">
        <f t="shared" ref="G39:G41" si="9">F39</f>
        <v>31.32</v>
      </c>
      <c r="H39" s="62">
        <f t="shared" si="8"/>
        <v>-5.82</v>
      </c>
      <c r="I39" s="69"/>
      <c r="J39" s="69"/>
      <c r="K39" s="69"/>
    </row>
    <row r="40" spans="1:11" ht="15.75" customHeight="1" x14ac:dyDescent="0.25">
      <c r="A40" s="174" t="s">
        <v>128</v>
      </c>
      <c r="B40" s="175"/>
      <c r="C40" s="62"/>
      <c r="D40" s="62">
        <v>-16.989999999999998</v>
      </c>
      <c r="E40" s="62">
        <v>152.6</v>
      </c>
      <c r="F40" s="62">
        <v>145.24</v>
      </c>
      <c r="G40" s="62">
        <f t="shared" si="9"/>
        <v>145.24</v>
      </c>
      <c r="H40" s="62">
        <f t="shared" si="8"/>
        <v>-24.34999999999998</v>
      </c>
      <c r="I40" s="69"/>
      <c r="J40" s="69"/>
      <c r="K40" s="69"/>
    </row>
    <row r="41" spans="1:11" ht="15.75" customHeight="1" x14ac:dyDescent="0.25">
      <c r="A41" s="174" t="s">
        <v>127</v>
      </c>
      <c r="B41" s="175"/>
      <c r="C41" s="62"/>
      <c r="D41" s="62">
        <v>-1.19</v>
      </c>
      <c r="E41" s="62">
        <v>13.09</v>
      </c>
      <c r="F41" s="62">
        <v>12.29</v>
      </c>
      <c r="G41" s="62">
        <f t="shared" si="9"/>
        <v>12.29</v>
      </c>
      <c r="H41" s="62">
        <f t="shared" si="8"/>
        <v>-1.9900000000000002</v>
      </c>
      <c r="I41" s="69"/>
      <c r="J41" s="69"/>
      <c r="K41" s="69"/>
    </row>
    <row r="42" spans="1:11" ht="17.25" customHeight="1" x14ac:dyDescent="0.25">
      <c r="A42" s="81" t="s">
        <v>112</v>
      </c>
      <c r="B42" s="82"/>
      <c r="C42" s="62"/>
      <c r="D42" s="62"/>
      <c r="E42" s="67">
        <f>E8+E32+E36</f>
        <v>3509.2499999999995</v>
      </c>
      <c r="F42" s="67">
        <f t="shared" ref="F42:G42" si="10">F8+F32+F36</f>
        <v>3374.58</v>
      </c>
      <c r="G42" s="67">
        <f t="shared" si="10"/>
        <v>2901.0129999999999</v>
      </c>
      <c r="H42" s="62"/>
      <c r="I42" s="69"/>
      <c r="J42" s="69"/>
      <c r="K42" s="69"/>
    </row>
    <row r="43" spans="1:11" ht="15" customHeight="1" x14ac:dyDescent="0.25">
      <c r="A43" s="130" t="s">
        <v>113</v>
      </c>
      <c r="B43" s="131"/>
      <c r="C43" s="62"/>
      <c r="D43" s="62"/>
      <c r="E43" s="62"/>
      <c r="F43" s="62"/>
      <c r="G43" s="77"/>
      <c r="H43" s="62"/>
      <c r="I43" s="69"/>
      <c r="J43" s="69"/>
      <c r="K43" s="69"/>
    </row>
    <row r="44" spans="1:11" ht="33.75" customHeight="1" x14ac:dyDescent="0.25">
      <c r="A44" s="172" t="s">
        <v>123</v>
      </c>
      <c r="B44" s="173"/>
      <c r="C44" s="98"/>
      <c r="D44" s="97">
        <v>80.47</v>
      </c>
      <c r="E44" s="97">
        <v>18.010000000000002</v>
      </c>
      <c r="F44" s="97">
        <v>18.010000000000002</v>
      </c>
      <c r="G44" s="99">
        <f>G45+G46</f>
        <v>3.0617000000000005</v>
      </c>
      <c r="H44" s="67">
        <f>F44-E44+D44+F44-G44</f>
        <v>95.418300000000002</v>
      </c>
      <c r="I44" s="69"/>
      <c r="J44" s="69"/>
      <c r="K44" s="69"/>
    </row>
    <row r="45" spans="1:11" ht="14.25" customHeight="1" x14ac:dyDescent="0.25">
      <c r="A45" s="170" t="s">
        <v>120</v>
      </c>
      <c r="B45" s="171"/>
      <c r="C45" s="62"/>
      <c r="D45" s="62">
        <v>81.489999999999995</v>
      </c>
      <c r="E45" s="62">
        <f>E44-E46</f>
        <v>14.948300000000001</v>
      </c>
      <c r="F45" s="62">
        <f>F44-F46</f>
        <v>14.948300000000001</v>
      </c>
      <c r="G45" s="62">
        <v>0</v>
      </c>
      <c r="H45" s="67">
        <f>F45-E45+D45+F45-G45</f>
        <v>96.438299999999998</v>
      </c>
      <c r="I45" s="69"/>
      <c r="J45" s="69"/>
      <c r="K45" s="69"/>
    </row>
    <row r="46" spans="1:11" ht="15.75" customHeight="1" x14ac:dyDescent="0.25">
      <c r="A46" s="125" t="s">
        <v>11</v>
      </c>
      <c r="B46" s="126"/>
      <c r="C46" s="62"/>
      <c r="D46" s="62">
        <v>-1.02</v>
      </c>
      <c r="E46" s="62">
        <f>E44*17%</f>
        <v>3.0617000000000005</v>
      </c>
      <c r="F46" s="62">
        <f>F44*17%</f>
        <v>3.0617000000000005</v>
      </c>
      <c r="G46" s="62">
        <f>F46</f>
        <v>3.0617000000000005</v>
      </c>
      <c r="H46" s="96">
        <f>F46-E46+D46+F46-G46</f>
        <v>-1.02</v>
      </c>
      <c r="I46" s="69"/>
      <c r="J46" s="69"/>
      <c r="K46" s="69"/>
    </row>
    <row r="47" spans="1:11" ht="16.5" customHeight="1" x14ac:dyDescent="0.25">
      <c r="A47" s="133" t="s">
        <v>132</v>
      </c>
      <c r="B47" s="129"/>
      <c r="C47" s="83" t="s">
        <v>159</v>
      </c>
      <c r="D47" s="84">
        <v>-4.8600000000000003</v>
      </c>
      <c r="E47" s="84">
        <v>62.4</v>
      </c>
      <c r="F47" s="84">
        <v>58.37</v>
      </c>
      <c r="G47" s="85">
        <f>F47</f>
        <v>58.37</v>
      </c>
      <c r="H47" s="67">
        <f>F47-E47+D47+F47-G47</f>
        <v>-8.89</v>
      </c>
      <c r="I47" s="69"/>
      <c r="J47" s="69"/>
      <c r="K47" s="69"/>
    </row>
    <row r="48" spans="1:11" ht="16.5" customHeight="1" x14ac:dyDescent="0.25">
      <c r="A48" s="130" t="s">
        <v>112</v>
      </c>
      <c r="B48" s="131"/>
      <c r="C48" s="62"/>
      <c r="D48" s="62"/>
      <c r="E48" s="67">
        <f>E42+E44+E47</f>
        <v>3589.66</v>
      </c>
      <c r="F48" s="67">
        <f>F42+F44+F47</f>
        <v>3450.96</v>
      </c>
      <c r="G48" s="67">
        <f>G42+G44+G47</f>
        <v>2962.4447</v>
      </c>
      <c r="H48" s="62"/>
      <c r="I48" s="69"/>
      <c r="J48" s="69"/>
      <c r="K48" s="69"/>
    </row>
    <row r="49" spans="1:11" ht="16.5" customHeight="1" x14ac:dyDescent="0.25">
      <c r="A49" s="127" t="s">
        <v>116</v>
      </c>
      <c r="B49" s="132"/>
      <c r="C49" s="65"/>
      <c r="D49" s="65">
        <f>D4</f>
        <v>-83</v>
      </c>
      <c r="E49" s="60"/>
      <c r="F49" s="60"/>
      <c r="G49" s="65"/>
      <c r="H49" s="65">
        <f>F48-E48+D49+F48-G48</f>
        <v>266.81530000000021</v>
      </c>
      <c r="I49" s="69"/>
      <c r="J49" s="69"/>
      <c r="K49" s="69"/>
    </row>
    <row r="50" spans="1:11" ht="24" customHeight="1" x14ac:dyDescent="0.25">
      <c r="A50" s="127" t="s">
        <v>151</v>
      </c>
      <c r="B50" s="127"/>
      <c r="C50" s="86"/>
      <c r="D50" s="86"/>
      <c r="E50" s="60"/>
      <c r="F50" s="60"/>
      <c r="G50" s="60"/>
      <c r="H50" s="60">
        <f>H51+H52</f>
        <v>266.81530000000055</v>
      </c>
      <c r="I50" s="69"/>
      <c r="J50" s="69"/>
      <c r="K50" s="69"/>
    </row>
    <row r="51" spans="1:11" ht="19.5" customHeight="1" x14ac:dyDescent="0.25">
      <c r="A51" s="127" t="s">
        <v>117</v>
      </c>
      <c r="B51" s="128"/>
      <c r="C51" s="86"/>
      <c r="D51" s="86"/>
      <c r="E51" s="60"/>
      <c r="F51" s="60"/>
      <c r="G51" s="60"/>
      <c r="H51" s="60">
        <f>H33+H45</f>
        <v>1052.1933000000001</v>
      </c>
      <c r="I51" s="69"/>
      <c r="J51" s="69"/>
      <c r="K51" s="69"/>
    </row>
    <row r="52" spans="1:11" ht="17.25" customHeight="1" x14ac:dyDescent="0.25">
      <c r="A52" s="127" t="s">
        <v>118</v>
      </c>
      <c r="B52" s="129"/>
      <c r="C52" s="86"/>
      <c r="D52" s="86"/>
      <c r="E52" s="60"/>
      <c r="F52" s="60"/>
      <c r="G52" s="60"/>
      <c r="H52" s="60">
        <f>H8+H34+H36+H46+H47</f>
        <v>-785.37799999999959</v>
      </c>
      <c r="I52" s="69"/>
      <c r="J52" s="69"/>
      <c r="K52" s="69"/>
    </row>
    <row r="53" spans="1:11" ht="15.75" customHeight="1" x14ac:dyDescent="0.25">
      <c r="A53" s="123"/>
      <c r="B53" s="124"/>
      <c r="C53" s="124"/>
      <c r="D53" s="124"/>
      <c r="E53" s="124"/>
      <c r="F53" s="124"/>
      <c r="G53" s="124"/>
      <c r="H53" s="124"/>
      <c r="I53" s="69"/>
      <c r="J53" s="69"/>
      <c r="K53" s="69"/>
    </row>
    <row r="54" spans="1:11" ht="15.75" customHeight="1" x14ac:dyDescent="0.25">
      <c r="A54" s="87"/>
      <c r="B54" s="88"/>
      <c r="C54" s="88"/>
      <c r="D54" s="88"/>
      <c r="E54" s="88"/>
      <c r="F54" s="88"/>
      <c r="G54" s="88"/>
      <c r="H54" s="88"/>
      <c r="I54" s="69"/>
      <c r="J54" s="69"/>
      <c r="K54" s="69"/>
    </row>
    <row r="55" spans="1:11" ht="15" customHeight="1" x14ac:dyDescent="0.25">
      <c r="A55" s="89" t="s">
        <v>150</v>
      </c>
      <c r="B55" s="90"/>
      <c r="C55" s="90"/>
      <c r="D55" s="91"/>
      <c r="E55" s="91"/>
      <c r="F55" s="91"/>
      <c r="G55" s="91"/>
      <c r="H55" s="69"/>
      <c r="I55" s="69"/>
      <c r="J55" s="69"/>
      <c r="K55" s="69"/>
    </row>
    <row r="56" spans="1:11" ht="15" customHeight="1" x14ac:dyDescent="0.25">
      <c r="A56" s="89"/>
      <c r="B56" s="90"/>
      <c r="C56" s="90"/>
      <c r="D56" s="91"/>
      <c r="E56" s="91"/>
      <c r="F56" s="91"/>
      <c r="G56" s="91"/>
      <c r="H56" s="69"/>
      <c r="I56" s="69"/>
      <c r="J56" s="69"/>
      <c r="K56" s="69"/>
    </row>
    <row r="57" spans="1:11" x14ac:dyDescent="0.25">
      <c r="A57" s="120" t="s">
        <v>12</v>
      </c>
      <c r="B57" s="121"/>
      <c r="C57" s="121"/>
      <c r="D57" s="122"/>
      <c r="E57" s="92" t="s">
        <v>13</v>
      </c>
      <c r="F57" s="92" t="s">
        <v>14</v>
      </c>
      <c r="G57" s="92" t="s">
        <v>114</v>
      </c>
      <c r="H57" s="93" t="s">
        <v>122</v>
      </c>
      <c r="I57" s="69"/>
      <c r="J57" s="69"/>
      <c r="K57" s="69"/>
    </row>
    <row r="58" spans="1:11" x14ac:dyDescent="0.25">
      <c r="A58" s="146" t="s">
        <v>115</v>
      </c>
      <c r="B58" s="147"/>
      <c r="C58" s="147"/>
      <c r="D58" s="148"/>
      <c r="E58" s="92" t="s">
        <v>140</v>
      </c>
      <c r="F58" s="92">
        <v>8</v>
      </c>
      <c r="G58" s="92">
        <v>4.9000000000000004</v>
      </c>
      <c r="H58" s="93" t="s">
        <v>121</v>
      </c>
      <c r="I58" s="69"/>
      <c r="J58" s="69"/>
      <c r="K58" s="69"/>
    </row>
    <row r="59" spans="1:11" ht="24.75" customHeight="1" x14ac:dyDescent="0.25">
      <c r="A59" s="149" t="s">
        <v>134</v>
      </c>
      <c r="B59" s="150"/>
      <c r="C59" s="150"/>
      <c r="D59" s="151"/>
      <c r="E59" s="92" t="s">
        <v>135</v>
      </c>
      <c r="F59" s="92" t="s">
        <v>136</v>
      </c>
      <c r="G59" s="92">
        <v>108</v>
      </c>
      <c r="H59" s="94" t="s">
        <v>137</v>
      </c>
      <c r="I59" s="69"/>
      <c r="J59" s="69"/>
      <c r="K59" s="69"/>
    </row>
    <row r="60" spans="1:11" ht="24.75" customHeight="1" x14ac:dyDescent="0.25">
      <c r="A60" s="146" t="s">
        <v>138</v>
      </c>
      <c r="B60" s="152"/>
      <c r="C60" s="152"/>
      <c r="D60" s="153"/>
      <c r="E60" s="92" t="s">
        <v>139</v>
      </c>
      <c r="F60" s="92" t="s">
        <v>141</v>
      </c>
      <c r="G60" s="92">
        <v>154.52000000000001</v>
      </c>
      <c r="H60" s="94" t="s">
        <v>142</v>
      </c>
      <c r="I60" s="69"/>
      <c r="J60" s="69"/>
      <c r="K60" s="69"/>
    </row>
    <row r="61" spans="1:11" ht="27.75" customHeight="1" x14ac:dyDescent="0.25">
      <c r="A61" s="149" t="s">
        <v>143</v>
      </c>
      <c r="B61" s="150"/>
      <c r="C61" s="150"/>
      <c r="D61" s="151"/>
      <c r="E61" s="92" t="s">
        <v>144</v>
      </c>
      <c r="F61" s="92" t="s">
        <v>145</v>
      </c>
      <c r="G61" s="92">
        <v>26.65</v>
      </c>
      <c r="H61" s="93" t="s">
        <v>146</v>
      </c>
      <c r="I61" s="69"/>
      <c r="J61" s="69"/>
      <c r="K61" s="69"/>
    </row>
    <row r="62" spans="1:11" x14ac:dyDescent="0.25">
      <c r="A62" s="146" t="s">
        <v>0</v>
      </c>
      <c r="B62" s="147"/>
      <c r="C62" s="147"/>
      <c r="D62" s="148"/>
      <c r="E62" s="92"/>
      <c r="F62" s="92"/>
      <c r="G62" s="92">
        <f>SUM(G58:G61)</f>
        <v>294.07</v>
      </c>
      <c r="H62" s="93"/>
      <c r="I62" s="69"/>
      <c r="J62" s="69"/>
      <c r="K62" s="69"/>
    </row>
    <row r="63" spans="1:11" x14ac:dyDescent="0.25">
      <c r="A63" s="154"/>
      <c r="B63" s="155"/>
      <c r="C63" s="155"/>
      <c r="D63" s="155"/>
      <c r="E63" s="155"/>
      <c r="F63" s="155"/>
      <c r="G63" s="155"/>
      <c r="H63" s="155"/>
      <c r="I63" s="69"/>
      <c r="J63" s="69"/>
      <c r="K63" s="69"/>
    </row>
    <row r="64" spans="1:11" ht="24.75" customHeight="1" x14ac:dyDescent="0.25">
      <c r="A64" s="95"/>
      <c r="B64" s="95"/>
      <c r="C64" s="95"/>
      <c r="D64" s="95"/>
      <c r="E64" s="95"/>
      <c r="F64" s="95"/>
      <c r="G64" s="95"/>
      <c r="H64" s="95"/>
      <c r="I64" s="69"/>
      <c r="J64" s="69"/>
      <c r="K64" s="69"/>
    </row>
    <row r="65" spans="1:7" x14ac:dyDescent="0.25">
      <c r="A65" s="8" t="s">
        <v>6</v>
      </c>
      <c r="D65" s="9"/>
      <c r="E65" s="9"/>
      <c r="F65" s="9"/>
      <c r="G65" s="9"/>
    </row>
    <row r="66" spans="1:7" x14ac:dyDescent="0.25">
      <c r="A66" s="8" t="s">
        <v>7</v>
      </c>
      <c r="D66" s="9"/>
      <c r="E66" s="9"/>
      <c r="F66" s="9"/>
      <c r="G66" s="9"/>
    </row>
    <row r="67" spans="1:7" ht="23.25" customHeight="1" x14ac:dyDescent="0.25">
      <c r="A67" s="141" t="s">
        <v>16</v>
      </c>
      <c r="B67" s="142"/>
      <c r="C67" s="142"/>
      <c r="D67" s="142"/>
      <c r="E67" s="112"/>
      <c r="F67" s="15" t="s">
        <v>14</v>
      </c>
      <c r="G67" s="14" t="s">
        <v>15</v>
      </c>
    </row>
    <row r="68" spans="1:7" x14ac:dyDescent="0.25">
      <c r="A68" s="143" t="s">
        <v>17</v>
      </c>
      <c r="B68" s="144"/>
      <c r="C68" s="144"/>
      <c r="D68" s="144"/>
      <c r="E68" s="145"/>
      <c r="F68" s="13">
        <v>0</v>
      </c>
      <c r="G68" s="13">
        <v>0</v>
      </c>
    </row>
    <row r="69" spans="1:7" x14ac:dyDescent="0.25">
      <c r="A69" s="45"/>
      <c r="B69" s="44"/>
      <c r="C69" s="44"/>
      <c r="D69" s="44"/>
      <c r="E69" s="44"/>
      <c r="F69" s="61"/>
      <c r="G69" s="61"/>
    </row>
    <row r="70" spans="1:7" s="2" customFormat="1" x14ac:dyDescent="0.25">
      <c r="A70" s="49"/>
      <c r="B70" s="49"/>
      <c r="C70" s="50"/>
      <c r="D70" s="51"/>
      <c r="E70" s="52"/>
      <c r="F70" s="52"/>
      <c r="G70" s="53"/>
    </row>
    <row r="71" spans="1:7" s="2" customFormat="1" x14ac:dyDescent="0.25">
      <c r="A71" s="54" t="s">
        <v>108</v>
      </c>
      <c r="B71" s="49"/>
      <c r="C71" s="50"/>
      <c r="D71" s="51"/>
      <c r="E71" s="52"/>
      <c r="F71" s="52"/>
      <c r="G71" s="53"/>
    </row>
    <row r="72" spans="1:7" x14ac:dyDescent="0.25">
      <c r="A72" s="137" t="s">
        <v>149</v>
      </c>
      <c r="B72" s="138"/>
      <c r="C72" s="138"/>
      <c r="D72" s="138"/>
      <c r="E72" s="19"/>
      <c r="F72" s="19"/>
      <c r="G72" s="19"/>
    </row>
    <row r="73" spans="1:7" s="9" customFormat="1" ht="46.5" customHeight="1" x14ac:dyDescent="0.2">
      <c r="A73" s="139" t="s">
        <v>155</v>
      </c>
      <c r="B73" s="140"/>
      <c r="C73" s="140"/>
      <c r="D73" s="140"/>
      <c r="E73" s="140"/>
      <c r="F73" s="140"/>
      <c r="G73" s="140"/>
    </row>
    <row r="74" spans="1:7" s="9" customFormat="1" ht="24.75" customHeight="1" x14ac:dyDescent="0.2">
      <c r="A74" s="55"/>
      <c r="B74" s="56"/>
      <c r="C74" s="56"/>
      <c r="D74" s="56"/>
      <c r="E74" s="56"/>
      <c r="F74" s="56"/>
      <c r="G74" s="56"/>
    </row>
    <row r="75" spans="1:7" x14ac:dyDescent="0.25">
      <c r="A75" s="9" t="s">
        <v>30</v>
      </c>
      <c r="B75" s="47"/>
      <c r="C75" s="48"/>
      <c r="D75" s="9"/>
      <c r="E75" s="9" t="s">
        <v>148</v>
      </c>
      <c r="F75" s="9"/>
    </row>
    <row r="76" spans="1:7" x14ac:dyDescent="0.25">
      <c r="A76" s="9" t="s">
        <v>31</v>
      </c>
      <c r="B76" s="47"/>
      <c r="C76" s="48"/>
      <c r="D76" s="9"/>
      <c r="E76" s="9"/>
      <c r="F76" s="9"/>
    </row>
    <row r="77" spans="1:7" x14ac:dyDescent="0.25">
      <c r="A77" s="9" t="s">
        <v>32</v>
      </c>
      <c r="B77" s="47"/>
      <c r="C77" s="48"/>
      <c r="D77" s="9"/>
      <c r="E77" s="9"/>
      <c r="F77" s="9"/>
    </row>
    <row r="78" spans="1:7" x14ac:dyDescent="0.25">
      <c r="A78" s="9"/>
      <c r="B78" s="47"/>
      <c r="C78" s="48"/>
      <c r="D78" s="9"/>
      <c r="E78" s="9"/>
      <c r="F78" s="9"/>
    </row>
    <row r="79" spans="1:7" x14ac:dyDescent="0.25">
      <c r="A79" s="9" t="s">
        <v>33</v>
      </c>
      <c r="B79" s="47"/>
      <c r="C79" s="48"/>
      <c r="D79" s="9"/>
      <c r="E79" s="9"/>
      <c r="F79" s="9"/>
    </row>
    <row r="80" spans="1:7" x14ac:dyDescent="0.25">
      <c r="A80" s="9" t="s">
        <v>34</v>
      </c>
      <c r="B80" s="47"/>
      <c r="C80" s="48" t="s">
        <v>1</v>
      </c>
      <c r="D80" s="9"/>
      <c r="E80" s="9"/>
      <c r="F80" s="9"/>
    </row>
    <row r="81" spans="1:6" x14ac:dyDescent="0.25">
      <c r="A81" s="9" t="s">
        <v>107</v>
      </c>
      <c r="B81" s="47"/>
      <c r="C81" s="48" t="s">
        <v>35</v>
      </c>
      <c r="D81" s="9"/>
      <c r="E81" s="9"/>
      <c r="F81" s="9"/>
    </row>
    <row r="82" spans="1:6" x14ac:dyDescent="0.25">
      <c r="A82" s="9" t="s">
        <v>106</v>
      </c>
      <c r="B82" s="47"/>
      <c r="C82" s="48" t="s">
        <v>147</v>
      </c>
      <c r="D82" s="9"/>
      <c r="E82" s="9"/>
      <c r="F82" s="9"/>
    </row>
  </sheetData>
  <mergeCells count="51">
    <mergeCell ref="A30:B30"/>
    <mergeCell ref="A32:B32"/>
    <mergeCell ref="A45:B45"/>
    <mergeCell ref="A34:B34"/>
    <mergeCell ref="A43:B43"/>
    <mergeCell ref="A44:B44"/>
    <mergeCell ref="A36:B36"/>
    <mergeCell ref="A38:B38"/>
    <mergeCell ref="A39:B39"/>
    <mergeCell ref="A40:B40"/>
    <mergeCell ref="A41:B41"/>
    <mergeCell ref="A23:B23"/>
    <mergeCell ref="G27:G28"/>
    <mergeCell ref="A26:B26"/>
    <mergeCell ref="A27:B28"/>
    <mergeCell ref="C27:C28"/>
    <mergeCell ref="D27:D28"/>
    <mergeCell ref="E27:E28"/>
    <mergeCell ref="F27:F28"/>
    <mergeCell ref="A3:B3"/>
    <mergeCell ref="A8:B8"/>
    <mergeCell ref="A10:B10"/>
    <mergeCell ref="A11:H11"/>
    <mergeCell ref="A12:B12"/>
    <mergeCell ref="A4:B4"/>
    <mergeCell ref="A7:H7"/>
    <mergeCell ref="A72:D72"/>
    <mergeCell ref="A73:G73"/>
    <mergeCell ref="A67:E67"/>
    <mergeCell ref="A68:E68"/>
    <mergeCell ref="A58:D58"/>
    <mergeCell ref="A61:D61"/>
    <mergeCell ref="A59:D59"/>
    <mergeCell ref="A60:D60"/>
    <mergeCell ref="A63:H63"/>
    <mergeCell ref="A62:D62"/>
    <mergeCell ref="A14:B14"/>
    <mergeCell ref="A15:B15"/>
    <mergeCell ref="A17:B17"/>
    <mergeCell ref="A18:B18"/>
    <mergeCell ref="A21:B21"/>
    <mergeCell ref="A20:B20"/>
    <mergeCell ref="A57:D57"/>
    <mergeCell ref="A53:H53"/>
    <mergeCell ref="A46:B46"/>
    <mergeCell ref="A51:B51"/>
    <mergeCell ref="A52:B52"/>
    <mergeCell ref="A48:B48"/>
    <mergeCell ref="A49:B49"/>
    <mergeCell ref="A50:B50"/>
    <mergeCell ref="A47:B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2020-03-18T09:26:38Z</cp:lastPrinted>
  <dcterms:created xsi:type="dcterms:W3CDTF">2013-02-18T04:38:06Z</dcterms:created>
  <dcterms:modified xsi:type="dcterms:W3CDTF">2020-03-18T09:27:17Z</dcterms:modified>
</cp:coreProperties>
</file>