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/>
</workbook>
</file>

<file path=xl/calcChain.xml><?xml version="1.0" encoding="utf-8"?>
<calcChain xmlns="http://schemas.openxmlformats.org/spreadsheetml/2006/main">
  <c r="G64" i="8" l="1"/>
  <c r="G33" i="8" s="1"/>
  <c r="G32" i="8" s="1"/>
  <c r="E32" i="8"/>
  <c r="F32" i="8"/>
  <c r="H32" i="8" s="1"/>
  <c r="F24" i="8"/>
  <c r="E24" i="8"/>
  <c r="E26" i="8" s="1"/>
  <c r="H26" i="8" s="1"/>
  <c r="C8" i="8"/>
  <c r="G27" i="8"/>
  <c r="G30" i="8" s="1"/>
  <c r="G29" i="8" s="1"/>
  <c r="G24" i="8"/>
  <c r="G26" i="8" s="1"/>
  <c r="G25" i="8" s="1"/>
  <c r="G21" i="8"/>
  <c r="G18" i="8"/>
  <c r="G20" i="8" s="1"/>
  <c r="G19" i="8" s="1"/>
  <c r="G15" i="8"/>
  <c r="G12" i="8"/>
  <c r="G8" i="8" s="1"/>
  <c r="F30" i="8"/>
  <c r="E30" i="8"/>
  <c r="D4" i="8"/>
  <c r="D50" i="8"/>
  <c r="D30" i="8"/>
  <c r="C10" i="8"/>
  <c r="C9" i="8" s="1"/>
  <c r="C14" i="8"/>
  <c r="C13" i="8" s="1"/>
  <c r="C17" i="8"/>
  <c r="C16" i="8" s="1"/>
  <c r="C20" i="8"/>
  <c r="C19" i="8" s="1"/>
  <c r="C23" i="8"/>
  <c r="C22" i="8" s="1"/>
  <c r="C26" i="8"/>
  <c r="C25" i="8" s="1"/>
  <c r="C30" i="8"/>
  <c r="C29" i="8" s="1"/>
  <c r="C34" i="8"/>
  <c r="C33" i="8" s="1"/>
  <c r="F34" i="8"/>
  <c r="G34" i="8" s="1"/>
  <c r="G41" i="8"/>
  <c r="H41" i="8" s="1"/>
  <c r="G40" i="8"/>
  <c r="H40" i="8" s="1"/>
  <c r="G39" i="8"/>
  <c r="H39" i="8" s="1"/>
  <c r="G38" i="8"/>
  <c r="H38" i="8" s="1"/>
  <c r="G36" i="8"/>
  <c r="F46" i="8"/>
  <c r="F45" i="8"/>
  <c r="H45" i="8" s="1"/>
  <c r="E46" i="8"/>
  <c r="E45" i="8"/>
  <c r="G46" i="8"/>
  <c r="G44" i="8" s="1"/>
  <c r="H44" i="8" s="1"/>
  <c r="G48" i="8"/>
  <c r="G47" i="8" s="1"/>
  <c r="H47" i="8" s="1"/>
  <c r="G23" i="8"/>
  <c r="G22" i="8"/>
  <c r="G17" i="8"/>
  <c r="G16" i="8"/>
  <c r="E34" i="8"/>
  <c r="F33" i="8"/>
  <c r="H33" i="8" s="1"/>
  <c r="H52" i="8" s="1"/>
  <c r="E33" i="8"/>
  <c r="F26" i="8"/>
  <c r="F25" i="8"/>
  <c r="F23" i="8"/>
  <c r="H23" i="8" s="1"/>
  <c r="E23" i="8"/>
  <c r="F22" i="8"/>
  <c r="E22" i="8"/>
  <c r="F20" i="8"/>
  <c r="E20" i="8"/>
  <c r="F19" i="8"/>
  <c r="H19" i="8" s="1"/>
  <c r="E19" i="8"/>
  <c r="F17" i="8"/>
  <c r="H17" i="8" s="1"/>
  <c r="E17" i="8"/>
  <c r="F16" i="8"/>
  <c r="E16" i="8"/>
  <c r="F8" i="8"/>
  <c r="F10" i="8" s="1"/>
  <c r="E8" i="8"/>
  <c r="E10" i="8" s="1"/>
  <c r="F14" i="8"/>
  <c r="F13" i="8" s="1"/>
  <c r="H13" i="8" s="1"/>
  <c r="E14" i="8"/>
  <c r="H46" i="8"/>
  <c r="F36" i="8"/>
  <c r="E36" i="8"/>
  <c r="H36" i="8"/>
  <c r="D29" i="8"/>
  <c r="D26" i="8"/>
  <c r="D25" i="8" s="1"/>
  <c r="D23" i="8"/>
  <c r="D22" i="8" s="1"/>
  <c r="H22" i="8" s="1"/>
  <c r="D20" i="8"/>
  <c r="D19" i="8" s="1"/>
  <c r="D17" i="8"/>
  <c r="D16" i="8" s="1"/>
  <c r="H16" i="8" s="1"/>
  <c r="D14" i="8"/>
  <c r="D13" i="8" s="1"/>
  <c r="D10" i="8"/>
  <c r="D9" i="8" s="1"/>
  <c r="H8" i="8"/>
  <c r="H30" i="8"/>
  <c r="F29" i="8"/>
  <c r="E29" i="8"/>
  <c r="H29" i="8" s="1"/>
  <c r="H28" i="8"/>
  <c r="H27" i="8"/>
  <c r="H24" i="8"/>
  <c r="H21" i="8"/>
  <c r="H20" i="8"/>
  <c r="H18" i="8"/>
  <c r="H15" i="8"/>
  <c r="H14" i="8"/>
  <c r="E13" i="8"/>
  <c r="H12" i="8"/>
  <c r="H10" i="8" l="1"/>
  <c r="F9" i="8"/>
  <c r="G42" i="8"/>
  <c r="G49" i="8" s="1"/>
  <c r="G10" i="8"/>
  <c r="G9" i="8" s="1"/>
  <c r="E9" i="8"/>
  <c r="E42" i="8"/>
  <c r="E49" i="8" s="1"/>
  <c r="H34" i="8"/>
  <c r="H53" i="8" s="1"/>
  <c r="H51" i="8" s="1"/>
  <c r="F42" i="8"/>
  <c r="F49" i="8" s="1"/>
  <c r="H50" i="8" s="1"/>
  <c r="E25" i="8"/>
  <c r="H25" i="8" s="1"/>
  <c r="G14" i="8"/>
  <c r="G13" i="8" s="1"/>
  <c r="H9" i="8" l="1"/>
</calcChain>
</file>

<file path=xl/sharedStrings.xml><?xml version="1.0" encoding="utf-8"?>
<sst xmlns="http://schemas.openxmlformats.org/spreadsheetml/2006/main" count="194" uniqueCount="165">
  <si>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</si>
  <si>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</si>
  <si>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</si>
  <si>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</si>
  <si>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</si>
  <si>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</si>
  <si>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</si>
  <si>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</si>
  <si>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</si>
  <si>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</si>
  <si>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</si>
  <si>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</si>
  <si>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</si>
  <si>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</si>
  <si>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</si>
  <si>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</si>
  <si>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</si>
  <si>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</si>
  <si>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</si>
  <si>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</si>
  <si>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</si>
  <si>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</si>
  <si>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</si>
  <si>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ООО " Чистый двор"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</si>
  <si>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</si>
  <si>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</si>
  <si>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</si>
  <si>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</si>
  <si>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Эра"</t>
  </si>
  <si>
    <t>ул. Тунгусская, 8</t>
  </si>
  <si>
    <t>2-265-897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</si>
  <si>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</si>
  <si>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</si>
  <si>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</si>
  <si>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</si>
  <si>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</si>
  <si>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</si>
  <si>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</si>
  <si>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</si>
  <si>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</si>
  <si>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</si>
  <si>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</si>
  <si>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</si>
  <si>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</si>
  <si>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</si>
  <si>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</si>
  <si>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</si>
  <si>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</si>
  <si>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</si>
  <si>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</si>
  <si>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</si>
  <si>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</si>
  <si>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</si>
  <si>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</si>
  <si>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</si>
  <si>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</si>
  <si>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</si>
  <si>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</si>
  <si>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</si>
  <si>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</si>
  <si>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9 этажей</t>
  </si>
  <si>
    <t>Наименование работ</t>
  </si>
  <si>
    <t>период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</si>
  <si>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</si>
  <si>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</si>
  <si>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</si>
  <si>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</si>
  <si>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</si>
  <si>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</si>
  <si>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</si>
  <si>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</si>
  <si>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</si>
  <si>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</si>
  <si>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</si>
  <si>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</si>
  <si>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</si>
  <si>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</si>
  <si>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</si>
  <si>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Генеральный директор</t>
  </si>
  <si>
    <t>ООО "Управляющая компания</t>
  </si>
  <si>
    <t>Ленинского района"</t>
  </si>
  <si>
    <t>ИСП.</t>
  </si>
  <si>
    <t>Произв. отдел - 222-03-88</t>
  </si>
  <si>
    <t>Санитар. отдел -222- 21- 60</t>
  </si>
  <si>
    <t>серия 25 № 01277949 от 27 апреля 2005 года</t>
  </si>
  <si>
    <t>1.4 Сан. Обслуж. м/проводов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</si>
  <si>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</si>
  <si>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</si>
  <si>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</si>
  <si>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</si>
  <si>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</si>
  <si>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</si>
  <si>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</si>
  <si>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</si>
  <si>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</si>
  <si>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</si>
  <si>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</si>
  <si>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</si>
  <si>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</si>
  <si>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</si>
  <si>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</si>
  <si>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Часть 4</t>
  </si>
  <si>
    <t>1979 год</t>
  </si>
  <si>
    <t>5 подъездов</t>
  </si>
  <si>
    <t>5 лифтов</t>
  </si>
  <si>
    <t>5 м/проводов</t>
  </si>
  <si>
    <t xml:space="preserve">                                              01 февраль 2008 г</t>
  </si>
  <si>
    <t>№ 52 по ул. Пушкинской</t>
  </si>
  <si>
    <t>итого по дому:</t>
  </si>
  <si>
    <t>прочие работы и услуги</t>
  </si>
  <si>
    <t>Телекоммуникационные услуги (ОктопусНет)</t>
  </si>
  <si>
    <t>200 р /мес</t>
  </si>
  <si>
    <t>34 р/мес</t>
  </si>
  <si>
    <t>обязательное страхование лифтов</t>
  </si>
  <si>
    <t>Ресо-гарантия</t>
  </si>
  <si>
    <t>сумма, т.р.</t>
  </si>
  <si>
    <t>исполнитель</t>
  </si>
  <si>
    <t xml:space="preserve">                                          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</si>
  <si>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</si>
  <si>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</si>
  <si>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</si>
  <si>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</si>
  <si>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1. Текущий ремонт коммуникаций, проходящих через нежилые помещения</t>
  </si>
  <si>
    <t>Всего: 2882,7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</si>
  <si>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</si>
  <si>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</si>
  <si>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</si>
  <si>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</si>
  <si>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</si>
  <si>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3. Коммунальные услуги, всего:</t>
  </si>
  <si>
    <t xml:space="preserve">                       Отчет ООО "Управляющей компании Ленинского района"  за 2019 г.</t>
  </si>
  <si>
    <t>ООО " Восток Мегаполис"</t>
  </si>
  <si>
    <t>281 чел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</si>
  <si>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</si>
  <si>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</si>
  <si>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</si>
  <si>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</si>
  <si>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</si>
  <si>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 xml:space="preserve">План по статье "текущий ремонт"на 2020 год. </t>
  </si>
  <si>
    <t xml:space="preserve">Предложение Управляющей компании: ремонт козырьков над входами в подъезды и входов; установка лавочек со спинками. </t>
  </si>
  <si>
    <t>А.А.Тяптин</t>
  </si>
  <si>
    <t>Экономич. отдел - 220 -50- 87</t>
  </si>
  <si>
    <t>04.19г</t>
  </si>
  <si>
    <t>5 шт.</t>
  </si>
  <si>
    <t>Устройство фановой общедомовой канализации на тех этаже</t>
  </si>
  <si>
    <t>02.19г</t>
  </si>
  <si>
    <t>28 пм</t>
  </si>
  <si>
    <t>Эра</t>
  </si>
  <si>
    <t>3,5 пм</t>
  </si>
  <si>
    <t>Аварийная замена стояка канализации (кв.37)</t>
  </si>
  <si>
    <t>Аварийная замена стояка канализации (кв.101)</t>
  </si>
  <si>
    <t>08.19г</t>
  </si>
  <si>
    <t>6 пм</t>
  </si>
  <si>
    <t xml:space="preserve">Аварийная замена стояка </t>
  </si>
  <si>
    <t>01.19г</t>
  </si>
  <si>
    <t>3 пм</t>
  </si>
  <si>
    <t>кол-во</t>
  </si>
  <si>
    <t>Тяптин Андрей Александрович</t>
  </si>
  <si>
    <r>
      <t xml:space="preserve">ИСХ № </t>
    </r>
    <r>
      <rPr>
        <b/>
        <u/>
        <sz val="9"/>
        <color theme="1"/>
        <rFont val="Calibri"/>
        <family val="2"/>
        <charset val="204"/>
        <scheme val="minor"/>
      </rPr>
      <t xml:space="preserve">     634/03     от 16.03.2020г.              </t>
    </r>
  </si>
  <si>
    <t>7,5 пм</t>
  </si>
  <si>
    <t>07.19г</t>
  </si>
  <si>
    <t>Ремонт розлива (отопление)</t>
  </si>
  <si>
    <t xml:space="preserve">                  ООО "Управляющая компания Ленинского района"</t>
  </si>
  <si>
    <t>Количество проживающих</t>
  </si>
  <si>
    <t>Договор управления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</si>
</sst>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  <xf numFmtId="0" fontId="16" fillId="0" borderId="1" xfId="0" applyFont="1" applyBorder="1"/>
    <xf numFmtId="0" fontId="0" fillId="0" borderId="0" xfId="0" applyAlignment="1">
      <alignment horizontal="left" wrapText="1"/>
    </xf>
    <xf numFmtId="2" fontId="9" fillId="2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9" fillId="2" borderId="1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9" fillId="2" borderId="10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2" fontId="3" fillId="0" borderId="2" xfId="0" applyNumberFormat="1" applyFont="1" applyFill="1" applyBorder="1" applyAlignment="1">
      <alignment horizontal="center" wrapText="1"/>
    </xf>
    <xf numFmtId="2" fontId="9" fillId="0" borderId="2" xfId="0" applyNumberFormat="1" applyFont="1" applyFill="1" applyBorder="1" applyAlignment="1"/>
    <xf numFmtId="2" fontId="4" fillId="0" borderId="8" xfId="0" applyNumberFormat="1" applyFont="1" applyBorder="1" applyAlignment="1"/>
    <xf numFmtId="2" fontId="9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8" xfId="0" applyNumberFormat="1" applyFont="1" applyFill="1" applyBorder="1" applyAlignment="1">
      <alignment horizontal="left"/>
    </xf>
    <xf numFmtId="2" fontId="3" fillId="0" borderId="2" xfId="0" applyNumberFormat="1" applyFont="1" applyBorder="1"/>
    <xf numFmtId="2" fontId="3" fillId="0" borderId="8" xfId="0" applyNumberFormat="1" applyFont="1" applyBorder="1"/>
    <xf numFmtId="2" fontId="3" fillId="0" borderId="2" xfId="0" applyNumberFormat="1" applyFont="1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7" xfId="0" applyNumberFormat="1" applyFont="1" applyFill="1" applyBorder="1" applyAlignment="1">
      <alignment horizontal="left"/>
    </xf>
    <xf numFmtId="2" fontId="9" fillId="2" borderId="10" xfId="0" applyNumberFormat="1" applyFont="1" applyFill="1" applyBorder="1" applyAlignment="1">
      <alignment wrapText="1"/>
    </xf>
    <xf numFmtId="2" fontId="0" fillId="0" borderId="10" xfId="0" applyNumberFormat="1" applyBorder="1" applyAlignment="1">
      <alignment wrapText="1"/>
    </xf>
    <xf numFmtId="2" fontId="9" fillId="2" borderId="10" xfId="0" applyNumberFormat="1" applyFont="1" applyFill="1" applyBorder="1" applyAlignment="1"/>
    <xf numFmtId="2" fontId="9" fillId="0" borderId="10" xfId="0" applyNumberFormat="1" applyFont="1" applyFill="1" applyBorder="1" applyAlignment="1">
      <alignment horizontal="left"/>
    </xf>
    <xf numFmtId="2" fontId="4" fillId="0" borderId="10" xfId="0" applyNumberFormat="1" applyFont="1" applyBorder="1" applyAlignment="1">
      <alignment horizontal="left"/>
    </xf>
    <xf numFmtId="2" fontId="3" fillId="0" borderId="10" xfId="0" applyNumberFormat="1" applyFont="1" applyBorder="1" applyAlignment="1">
      <alignment horizontal="center"/>
    </xf>
    <xf numFmtId="2" fontId="9" fillId="0" borderId="10" xfId="0" applyNumberFormat="1" applyFont="1" applyBorder="1" applyAlignment="1">
      <alignment horizontal="center"/>
    </xf>
    <xf numFmtId="2" fontId="12" fillId="0" borderId="0" xfId="0" applyNumberFormat="1" applyFont="1"/>
    <xf numFmtId="2" fontId="3" fillId="0" borderId="0" xfId="0" applyNumberFormat="1" applyFont="1" applyAlignment="1">
      <alignment horizontal="center"/>
    </xf>
    <xf numFmtId="2" fontId="6" fillId="0" borderId="0" xfId="0" applyNumberFormat="1" applyFont="1"/>
    <xf numFmtId="2" fontId="0" fillId="0" borderId="0" xfId="0" applyNumberFormat="1"/>
    <xf numFmtId="2" fontId="6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2" fontId="12" fillId="0" borderId="1" xfId="0" applyNumberFormat="1" applyFont="1" applyBorder="1" applyAlignment="1">
      <alignment horizontal="center"/>
    </xf>
    <xf numFmtId="2" fontId="0" fillId="0" borderId="1" xfId="0" applyNumberFormat="1" applyBorder="1"/>
    <xf numFmtId="2" fontId="6" fillId="0" borderId="1" xfId="0" applyNumberFormat="1" applyFont="1" applyBorder="1" applyAlignment="1">
      <alignment horizontal="center" wrapText="1"/>
    </xf>
    <xf numFmtId="2" fontId="6" fillId="0" borderId="0" xfId="0" applyNumberFormat="1" applyFont="1" applyBorder="1" applyAlignment="1"/>
    <xf numFmtId="2" fontId="0" fillId="0" borderId="0" xfId="0" applyNumberFormat="1" applyBorder="1" applyAlignment="1"/>
    <xf numFmtId="2" fontId="6" fillId="0" borderId="0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2" fontId="6" fillId="0" borderId="2" xfId="0" applyNumberFormat="1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6" fillId="0" borderId="2" xfId="0" applyNumberFormat="1" applyFont="1" applyBorder="1" applyAlignment="1"/>
    <xf numFmtId="2" fontId="0" fillId="0" borderId="7" xfId="0" applyNumberFormat="1" applyBorder="1" applyAlignment="1"/>
    <xf numFmtId="2" fontId="0" fillId="0" borderId="8" xfId="0" applyNumberFormat="1" applyBorder="1" applyAlignment="1"/>
    <xf numFmtId="2" fontId="3" fillId="0" borderId="2" xfId="0" applyNumberFormat="1" applyFont="1" applyFill="1" applyBorder="1" applyAlignment="1">
      <alignment horizontal="left"/>
    </xf>
    <xf numFmtId="2" fontId="0" fillId="0" borderId="8" xfId="0" applyNumberFormat="1" applyBorder="1" applyAlignment="1">
      <alignment horizontal="left"/>
    </xf>
    <xf numFmtId="2" fontId="6" fillId="0" borderId="2" xfId="0" applyNumberFormat="1" applyFont="1" applyBorder="1" applyAlignment="1">
      <alignment wrapText="1"/>
    </xf>
    <xf numFmtId="2" fontId="0" fillId="0" borderId="7" xfId="0" applyNumberFormat="1" applyBorder="1" applyAlignment="1">
      <alignment wrapText="1"/>
    </xf>
    <xf numFmtId="2" fontId="0" fillId="0" borderId="8" xfId="0" applyNumberFormat="1" applyBorder="1" applyAlignment="1">
      <alignment wrapText="1"/>
    </xf>
    <xf numFmtId="2" fontId="9" fillId="0" borderId="2" xfId="0" applyNumberFormat="1" applyFont="1" applyFill="1" applyBorder="1" applyAlignment="1">
      <alignment horizontal="left"/>
    </xf>
    <xf numFmtId="2" fontId="4" fillId="0" borderId="8" xfId="0" applyNumberFormat="1" applyFont="1" applyBorder="1" applyAlignment="1">
      <alignment horizontal="left"/>
    </xf>
    <xf numFmtId="2" fontId="9" fillId="0" borderId="4" xfId="0" applyNumberFormat="1" applyFont="1" applyBorder="1" applyAlignment="1">
      <alignment wrapText="1"/>
    </xf>
    <xf numFmtId="2" fontId="9" fillId="0" borderId="11" xfId="0" applyNumberFormat="1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2" fontId="9" fillId="2" borderId="7" xfId="0" applyNumberFormat="1" applyFont="1" applyFill="1" applyBorder="1" applyAlignment="1">
      <alignment wrapText="1"/>
    </xf>
    <xf numFmtId="2" fontId="9" fillId="2" borderId="8" xfId="0" applyNumberFormat="1" applyFont="1" applyFill="1" applyBorder="1" applyAlignment="1">
      <alignment wrapText="1"/>
    </xf>
    <xf numFmtId="2" fontId="0" fillId="2" borderId="8" xfId="0" applyNumberFormat="1" applyFill="1" applyBorder="1" applyAlignment="1">
      <alignment wrapText="1"/>
    </xf>
    <xf numFmtId="2" fontId="3" fillId="0" borderId="4" xfId="0" applyNumberFormat="1" applyFont="1" applyBorder="1" applyAlignment="1">
      <alignment wrapText="1"/>
    </xf>
    <xf numFmtId="2" fontId="3" fillId="0" borderId="11" xfId="0" applyNumberFormat="1" applyFont="1" applyBorder="1" applyAlignment="1">
      <alignment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2" fontId="9" fillId="0" borderId="2" xfId="0" applyNumberFormat="1" applyFont="1" applyFill="1" applyBorder="1" applyAlignment="1"/>
    <xf numFmtId="2" fontId="3" fillId="0" borderId="2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 wrapText="1"/>
    </xf>
    <xf numFmtId="2" fontId="3" fillId="0" borderId="8" xfId="0" applyNumberFormat="1" applyFont="1" applyBorder="1" applyAlignment="1">
      <alignment horizontal="left" wrapText="1"/>
    </xf>
    <xf numFmtId="2" fontId="9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2" fontId="3" fillId="0" borderId="8" xfId="0" applyNumberFormat="1" applyFont="1" applyFill="1" applyBorder="1" applyAlignment="1">
      <alignment horizontal="left" wrapText="1"/>
    </xf>
    <xf numFmtId="0" fontId="12" fillId="0" borderId="0" xfId="0" applyFont="1" applyBorder="1" applyAlignment="1">
      <alignment horizontal="left"/>
    </xf>
    <xf numFmtId="2" fontId="3" fillId="0" borderId="8" xfId="0" applyNumberFormat="1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wrapText="1"/>
    </xf>
    <xf numFmtId="2" fontId="3" fillId="0" borderId="12" xfId="0" applyNumberFormat="1" applyFont="1" applyBorder="1" applyAlignment="1">
      <alignment wrapText="1"/>
    </xf>
    <xf numFmtId="2" fontId="9" fillId="0" borderId="3" xfId="0" applyNumberFormat="1" applyFont="1" applyBorder="1" applyAlignment="1">
      <alignment horizontal="center" wrapText="1"/>
    </xf>
    <xf numFmtId="2" fontId="9" fillId="0" borderId="5" xfId="0" applyNumberFormat="1" applyFont="1" applyBorder="1" applyAlignment="1">
      <alignment horizontal="center" wrapText="1"/>
    </xf>
    <xf numFmtId="0" fontId="3" fillId="0" borderId="1" xfId="0" applyFont="1" applyFill="1" applyBorder="1"/>
    <xf numFmtId="0" fontId="10" fillId="0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topLeftCell="A21" workbookViewId="0">
      <selection activeCell="B1" sqref="A1:D49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130</v>
      </c>
      <c r="C1" s="1"/>
    </row>
    <row r="2" spans="1:4" ht="15" customHeight="1" x14ac:dyDescent="0.25">
      <c r="A2" s="2" t="s">
        <v>54</v>
      </c>
      <c r="C2" s="4"/>
    </row>
    <row r="3" spans="1:4" ht="15.75" x14ac:dyDescent="0.25">
      <c r="B3" s="4"/>
      <c r="C3" s="22" t="s">
        <v>107</v>
      </c>
    </row>
    <row r="4" spans="1:4" ht="14.25" customHeight="1" x14ac:dyDescent="0.25">
      <c r="A4" s="20" t="s">
        <v>158</v>
      </c>
      <c r="C4" s="4"/>
    </row>
    <row r="5" spans="1:4" ht="15" customHeight="1" x14ac:dyDescent="0.25">
      <c r="A5" s="4" t="s">
        <v>9</v>
      </c>
      <c r="C5" s="4"/>
    </row>
    <row r="6" spans="1:4" s="21" customFormat="1" ht="12.75" customHeight="1" x14ac:dyDescent="0.25">
      <c r="A6" s="4" t="s">
        <v>55</v>
      </c>
      <c r="C6" s="19"/>
    </row>
    <row r="7" spans="1:4" s="21" customFormat="1" ht="12.75" customHeight="1" x14ac:dyDescent="0.2">
      <c r="A7" s="19"/>
      <c r="C7" s="19"/>
    </row>
    <row r="8" spans="1:4" s="3" customFormat="1" ht="15" customHeight="1" x14ac:dyDescent="0.25">
      <c r="A8" s="11" t="s">
        <v>0</v>
      </c>
      <c r="B8" s="12" t="s">
        <v>10</v>
      </c>
      <c r="C8" s="25" t="s">
        <v>162</v>
      </c>
      <c r="D8" s="155"/>
    </row>
    <row r="9" spans="1:4" s="3" customFormat="1" ht="12" customHeight="1" x14ac:dyDescent="0.25">
      <c r="A9" s="11" t="s">
        <v>1</v>
      </c>
      <c r="B9" s="12" t="s">
        <v>11</v>
      </c>
      <c r="C9" s="104" t="s">
        <v>157</v>
      </c>
      <c r="D9" s="105"/>
    </row>
    <row r="10" spans="1:4" s="3" customFormat="1" ht="24" customHeight="1" x14ac:dyDescent="0.25">
      <c r="A10" s="11" t="s">
        <v>2</v>
      </c>
      <c r="B10" s="13" t="s">
        <v>12</v>
      </c>
      <c r="C10" s="98" t="s">
        <v>84</v>
      </c>
      <c r="D10" s="99"/>
    </row>
    <row r="11" spans="1:4" s="3" customFormat="1" ht="15" customHeight="1" x14ac:dyDescent="0.25">
      <c r="A11" s="11" t="s">
        <v>3</v>
      </c>
      <c r="B11" s="12" t="s">
        <v>13</v>
      </c>
      <c r="C11" s="106" t="s">
        <v>14</v>
      </c>
      <c r="D11" s="107"/>
    </row>
    <row r="12" spans="1:4" s="3" customFormat="1" ht="15" customHeight="1" x14ac:dyDescent="0.25">
      <c r="A12" s="38" t="s">
        <v>4</v>
      </c>
      <c r="B12" s="39" t="s">
        <v>86</v>
      </c>
      <c r="C12" s="156" t="s">
        <v>87</v>
      </c>
      <c r="D12" s="156" t="s">
        <v>88</v>
      </c>
    </row>
    <row r="13" spans="1:4" s="3" customFormat="1" ht="15" customHeight="1" x14ac:dyDescent="0.25">
      <c r="A13" s="40"/>
      <c r="B13" s="41"/>
      <c r="C13" s="156" t="s">
        <v>89</v>
      </c>
      <c r="D13" s="156" t="s">
        <v>90</v>
      </c>
    </row>
    <row r="14" spans="1:4" s="3" customFormat="1" ht="15" customHeight="1" x14ac:dyDescent="0.25">
      <c r="A14" s="40"/>
      <c r="B14" s="41"/>
      <c r="C14" s="156" t="s">
        <v>91</v>
      </c>
      <c r="D14" s="156" t="s">
        <v>92</v>
      </c>
    </row>
    <row r="15" spans="1:4" s="3" customFormat="1" ht="15" customHeight="1" x14ac:dyDescent="0.25">
      <c r="A15" s="40"/>
      <c r="B15" s="41"/>
      <c r="C15" s="156" t="s">
        <v>93</v>
      </c>
      <c r="D15" s="156" t="s">
        <v>95</v>
      </c>
    </row>
    <row r="16" spans="1:4" s="3" customFormat="1" ht="15" customHeight="1" x14ac:dyDescent="0.25">
      <c r="A16" s="40"/>
      <c r="B16" s="41"/>
      <c r="C16" s="156" t="s">
        <v>94</v>
      </c>
      <c r="D16" s="156" t="s">
        <v>88</v>
      </c>
    </row>
    <row r="17" spans="1:4" s="3" customFormat="1" ht="15" customHeight="1" x14ac:dyDescent="0.25">
      <c r="A17" s="40"/>
      <c r="B17" s="41"/>
      <c r="C17" s="156" t="s">
        <v>96</v>
      </c>
      <c r="D17" s="156" t="s">
        <v>97</v>
      </c>
    </row>
    <row r="18" spans="1:4" s="3" customFormat="1" ht="15" customHeight="1" x14ac:dyDescent="0.25">
      <c r="A18" s="42"/>
      <c r="B18" s="43"/>
      <c r="C18" s="156" t="s">
        <v>98</v>
      </c>
      <c r="D18" s="156" t="s">
        <v>99</v>
      </c>
    </row>
    <row r="19" spans="1:4" s="3" customFormat="1" ht="14.25" customHeight="1" x14ac:dyDescent="0.25">
      <c r="A19" s="11" t="s">
        <v>5</v>
      </c>
      <c r="B19" s="12" t="s">
        <v>15</v>
      </c>
      <c r="C19" s="108" t="s">
        <v>100</v>
      </c>
      <c r="D19" s="109"/>
    </row>
    <row r="20" spans="1:4" s="3" customFormat="1" x14ac:dyDescent="0.25">
      <c r="A20" s="11" t="s">
        <v>6</v>
      </c>
      <c r="B20" s="12" t="s">
        <v>16</v>
      </c>
      <c r="C20" s="110" t="s">
        <v>59</v>
      </c>
      <c r="D20" s="111"/>
    </row>
    <row r="21" spans="1:4" s="3" customFormat="1" ht="16.5" customHeight="1" x14ac:dyDescent="0.25">
      <c r="A21" s="11" t="s">
        <v>7</v>
      </c>
      <c r="B21" s="12" t="s">
        <v>17</v>
      </c>
      <c r="C21" s="98" t="s">
        <v>18</v>
      </c>
      <c r="D21" s="99"/>
    </row>
    <row r="22" spans="1:4" s="3" customFormat="1" ht="16.5" customHeight="1" x14ac:dyDescent="0.25">
      <c r="A22" s="23"/>
      <c r="B22" s="24"/>
      <c r="C22" s="23"/>
      <c r="D22" s="23"/>
    </row>
    <row r="23" spans="1:4" s="5" customFormat="1" ht="15.75" customHeight="1" x14ac:dyDescent="0.25">
      <c r="A23" s="8" t="s">
        <v>19</v>
      </c>
      <c r="B23" s="15"/>
      <c r="C23" s="15"/>
      <c r="D23" s="15"/>
    </row>
    <row r="24" spans="1:4" s="5" customFormat="1" ht="15.75" customHeight="1" x14ac:dyDescent="0.25">
      <c r="A24" s="14"/>
      <c r="B24" s="15"/>
      <c r="C24" s="15"/>
      <c r="D24" s="15"/>
    </row>
    <row r="25" spans="1:4" ht="21.75" customHeight="1" x14ac:dyDescent="0.25">
      <c r="A25" s="6"/>
      <c r="B25" s="16" t="s">
        <v>20</v>
      </c>
      <c r="C25" s="7" t="s">
        <v>21</v>
      </c>
      <c r="D25" s="9" t="s">
        <v>22</v>
      </c>
    </row>
    <row r="26" spans="1:4" s="5" customFormat="1" ht="28.5" customHeight="1" x14ac:dyDescent="0.25">
      <c r="A26" s="100" t="s">
        <v>26</v>
      </c>
      <c r="B26" s="101"/>
      <c r="C26" s="101"/>
      <c r="D26" s="102"/>
    </row>
    <row r="27" spans="1:4" s="5" customFormat="1" ht="15" customHeight="1" x14ac:dyDescent="0.25">
      <c r="A27" s="27"/>
      <c r="B27" s="28"/>
      <c r="C27" s="28"/>
      <c r="D27" s="29"/>
    </row>
    <row r="28" spans="1:4" ht="13.5" customHeight="1" x14ac:dyDescent="0.25">
      <c r="A28" s="7">
        <v>1</v>
      </c>
      <c r="B28" s="6" t="s">
        <v>23</v>
      </c>
      <c r="C28" s="6" t="s">
        <v>24</v>
      </c>
      <c r="D28" s="6" t="s">
        <v>25</v>
      </c>
    </row>
    <row r="29" spans="1:4" x14ac:dyDescent="0.25">
      <c r="A29" s="18" t="s">
        <v>27</v>
      </c>
      <c r="B29" s="17"/>
      <c r="C29" s="17"/>
      <c r="D29" s="17"/>
    </row>
    <row r="30" spans="1:4" ht="12.75" customHeight="1" x14ac:dyDescent="0.25">
      <c r="A30" s="7">
        <v>1</v>
      </c>
      <c r="B30" s="6" t="s">
        <v>28</v>
      </c>
      <c r="C30" s="6" t="s">
        <v>29</v>
      </c>
      <c r="D30" s="6" t="s">
        <v>30</v>
      </c>
    </row>
    <row r="31" spans="1:4" x14ac:dyDescent="0.25">
      <c r="A31" s="18" t="s">
        <v>45</v>
      </c>
      <c r="B31" s="17"/>
      <c r="C31" s="17"/>
      <c r="D31" s="17"/>
    </row>
    <row r="32" spans="1:4" ht="13.5" customHeight="1" x14ac:dyDescent="0.25">
      <c r="A32" s="18" t="s">
        <v>46</v>
      </c>
      <c r="B32" s="17"/>
      <c r="C32" s="17"/>
      <c r="D32" s="17"/>
    </row>
    <row r="33" spans="1:4" ht="12" customHeight="1" x14ac:dyDescent="0.25">
      <c r="A33" s="7">
        <v>1</v>
      </c>
      <c r="B33" s="6" t="s">
        <v>131</v>
      </c>
      <c r="C33" s="6" t="s">
        <v>29</v>
      </c>
      <c r="D33" s="6" t="s">
        <v>31</v>
      </c>
    </row>
    <row r="34" spans="1:4" x14ac:dyDescent="0.25">
      <c r="A34" s="18" t="s">
        <v>32</v>
      </c>
      <c r="B34" s="17"/>
      <c r="C34" s="17"/>
      <c r="D34" s="17"/>
    </row>
    <row r="35" spans="1:4" ht="14.25" customHeight="1" x14ac:dyDescent="0.25">
      <c r="A35" s="7">
        <v>1</v>
      </c>
      <c r="B35" s="6" t="s">
        <v>33</v>
      </c>
      <c r="C35" s="6" t="s">
        <v>24</v>
      </c>
      <c r="D35" s="6" t="s">
        <v>34</v>
      </c>
    </row>
    <row r="36" spans="1:4" ht="13.5" customHeight="1" x14ac:dyDescent="0.25">
      <c r="A36" s="18" t="s">
        <v>35</v>
      </c>
      <c r="B36" s="17"/>
      <c r="C36" s="17"/>
      <c r="D36" s="17"/>
    </row>
    <row r="37" spans="1:4" x14ac:dyDescent="0.25">
      <c r="A37" s="7">
        <v>1</v>
      </c>
      <c r="B37" s="6" t="s">
        <v>36</v>
      </c>
      <c r="C37" s="6" t="s">
        <v>24</v>
      </c>
      <c r="D37" s="6" t="s">
        <v>25</v>
      </c>
    </row>
    <row r="38" spans="1:4" x14ac:dyDescent="0.25">
      <c r="A38" s="26"/>
      <c r="B38" s="10"/>
      <c r="C38" s="10"/>
      <c r="D38" s="10"/>
    </row>
    <row r="39" spans="1:4" x14ac:dyDescent="0.25">
      <c r="A39" s="4" t="s">
        <v>53</v>
      </c>
      <c r="B39" s="17"/>
      <c r="C39" s="17"/>
      <c r="D39" s="17"/>
    </row>
    <row r="40" spans="1:4" x14ac:dyDescent="0.25">
      <c r="A40" s="7">
        <v>1</v>
      </c>
      <c r="B40" s="6" t="s">
        <v>37</v>
      </c>
      <c r="C40" s="157" t="s">
        <v>102</v>
      </c>
      <c r="D40" s="157"/>
    </row>
    <row r="41" spans="1:4" x14ac:dyDescent="0.25">
      <c r="A41" s="7">
        <v>2</v>
      </c>
      <c r="B41" s="6" t="s">
        <v>39</v>
      </c>
      <c r="C41" s="157" t="s">
        <v>60</v>
      </c>
      <c r="D41" s="157"/>
    </row>
    <row r="42" spans="1:4" ht="15" customHeight="1" x14ac:dyDescent="0.25">
      <c r="A42" s="7">
        <v>3</v>
      </c>
      <c r="B42" s="6" t="s">
        <v>40</v>
      </c>
      <c r="C42" s="157" t="s">
        <v>103</v>
      </c>
      <c r="D42" s="157"/>
    </row>
    <row r="43" spans="1:4" x14ac:dyDescent="0.25">
      <c r="A43" s="7">
        <v>4</v>
      </c>
      <c r="B43" s="6" t="s">
        <v>38</v>
      </c>
      <c r="C43" s="157" t="s">
        <v>104</v>
      </c>
      <c r="D43" s="157"/>
    </row>
    <row r="44" spans="1:4" x14ac:dyDescent="0.25">
      <c r="A44" s="7">
        <v>5</v>
      </c>
      <c r="B44" s="6" t="s">
        <v>41</v>
      </c>
      <c r="C44" s="157" t="s">
        <v>105</v>
      </c>
      <c r="D44" s="157"/>
    </row>
    <row r="45" spans="1:4" x14ac:dyDescent="0.25">
      <c r="A45" s="7">
        <v>6</v>
      </c>
      <c r="B45" s="6" t="s">
        <v>42</v>
      </c>
      <c r="C45" s="157">
        <v>8756.4</v>
      </c>
      <c r="D45" s="157"/>
    </row>
    <row r="46" spans="1:4" ht="15" customHeight="1" x14ac:dyDescent="0.25">
      <c r="A46" s="7">
        <v>7</v>
      </c>
      <c r="B46" s="6" t="s">
        <v>43</v>
      </c>
      <c r="C46" s="97">
        <v>462.5</v>
      </c>
      <c r="D46" s="103"/>
    </row>
    <row r="47" spans="1:4" x14ac:dyDescent="0.25">
      <c r="A47" s="7">
        <v>8</v>
      </c>
      <c r="B47" s="6" t="s">
        <v>44</v>
      </c>
      <c r="C47" s="97" t="s">
        <v>123</v>
      </c>
      <c r="D47" s="103"/>
    </row>
    <row r="48" spans="1:4" x14ac:dyDescent="0.25">
      <c r="A48" s="7">
        <v>9</v>
      </c>
      <c r="B48" s="6" t="s">
        <v>163</v>
      </c>
      <c r="C48" s="97" t="s">
        <v>132</v>
      </c>
      <c r="D48" s="103"/>
    </row>
    <row r="49" spans="1:4" x14ac:dyDescent="0.25">
      <c r="A49" s="7">
        <v>10</v>
      </c>
      <c r="B49" s="158" t="s">
        <v>164</v>
      </c>
      <c r="C49" s="49" t="s">
        <v>106</v>
      </c>
      <c r="D49" s="49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opLeftCell="A70" zoomScale="120" zoomScaleNormal="120" workbookViewId="0">
      <selection sqref="A1:H87"/>
    </sheetView>
  </sheetViews>
  <sheetFormatPr defaultRowHeight="15" x14ac:dyDescent="0.25"/>
  <cols>
    <col min="1" max="1" width="15.85546875" customWidth="1"/>
    <col min="2" max="2" width="13.42578125" style="31" customWidth="1"/>
    <col min="3" max="3" width="8.5703125" style="31" customWidth="1"/>
    <col min="4" max="4" width="8.28515625" customWidth="1"/>
    <col min="5" max="5" width="9" customWidth="1"/>
    <col min="6" max="6" width="8.28515625" customWidth="1"/>
    <col min="7" max="7" width="9.85546875" customWidth="1"/>
    <col min="8" max="8" width="10.5703125" customWidth="1"/>
  </cols>
  <sheetData>
    <row r="1" spans="1:8" x14ac:dyDescent="0.25">
      <c r="A1" s="4" t="s">
        <v>121</v>
      </c>
      <c r="B1"/>
      <c r="C1" s="32"/>
      <c r="D1" s="32"/>
    </row>
    <row r="2" spans="1:8" ht="13.5" customHeight="1" x14ac:dyDescent="0.25">
      <c r="A2" s="4" t="s">
        <v>133</v>
      </c>
      <c r="B2"/>
      <c r="C2" s="32"/>
      <c r="D2" s="32"/>
    </row>
    <row r="3" spans="1:8" ht="56.25" customHeight="1" x14ac:dyDescent="0.25">
      <c r="A3" s="134" t="s">
        <v>66</v>
      </c>
      <c r="B3" s="135"/>
      <c r="C3" s="33" t="s">
        <v>67</v>
      </c>
      <c r="D3" s="30" t="s">
        <v>68</v>
      </c>
      <c r="E3" s="30" t="s">
        <v>69</v>
      </c>
      <c r="F3" s="30" t="s">
        <v>70</v>
      </c>
      <c r="G3" s="34" t="s">
        <v>71</v>
      </c>
      <c r="H3" s="30" t="s">
        <v>72</v>
      </c>
    </row>
    <row r="4" spans="1:8" ht="27.75" customHeight="1" x14ac:dyDescent="0.25">
      <c r="A4" s="141" t="s">
        <v>134</v>
      </c>
      <c r="B4" s="122"/>
      <c r="C4" s="60"/>
      <c r="D4" s="51">
        <f>D5+D6</f>
        <v>-76.649999999999977</v>
      </c>
      <c r="E4" s="61"/>
      <c r="F4" s="61"/>
      <c r="G4" s="62"/>
      <c r="H4" s="61"/>
    </row>
    <row r="5" spans="1:8" ht="15.75" customHeight="1" x14ac:dyDescent="0.25">
      <c r="A5" s="63" t="s">
        <v>119</v>
      </c>
      <c r="B5" s="64"/>
      <c r="C5" s="60"/>
      <c r="D5" s="51">
        <v>739.73</v>
      </c>
      <c r="E5" s="61"/>
      <c r="F5" s="61"/>
      <c r="G5" s="62"/>
      <c r="H5" s="61"/>
    </row>
    <row r="6" spans="1:8" ht="17.25" customHeight="1" x14ac:dyDescent="0.25">
      <c r="A6" s="63" t="s">
        <v>120</v>
      </c>
      <c r="B6" s="64"/>
      <c r="C6" s="60"/>
      <c r="D6" s="51">
        <v>-816.38</v>
      </c>
      <c r="E6" s="61"/>
      <c r="F6" s="61"/>
      <c r="G6" s="62"/>
      <c r="H6" s="61"/>
    </row>
    <row r="7" spans="1:8" ht="20.25" customHeight="1" x14ac:dyDescent="0.25">
      <c r="A7" s="138" t="s">
        <v>135</v>
      </c>
      <c r="B7" s="113"/>
      <c r="C7" s="113"/>
      <c r="D7" s="113"/>
      <c r="E7" s="113"/>
      <c r="F7" s="113"/>
      <c r="G7" s="113"/>
      <c r="H7" s="114"/>
    </row>
    <row r="8" spans="1:8" ht="17.25" customHeight="1" x14ac:dyDescent="0.25">
      <c r="A8" s="136" t="s">
        <v>73</v>
      </c>
      <c r="B8" s="117"/>
      <c r="C8" s="65">
        <f>C12+C15+C18+C21+C24+C27</f>
        <v>21.490000000000002</v>
      </c>
      <c r="D8" s="52">
        <v>-648.24</v>
      </c>
      <c r="E8" s="52">
        <f>E12+E15+E18+E21+E24+E27</f>
        <v>2249.0500000000002</v>
      </c>
      <c r="F8" s="52">
        <f>F12+F15+F18+F21+F24+F27</f>
        <v>2107.54</v>
      </c>
      <c r="G8" s="52">
        <f>G12+G15+G18+G21+G24+G27</f>
        <v>2107.54</v>
      </c>
      <c r="H8" s="53">
        <f>F8-E8+D8</f>
        <v>-789.75000000000023</v>
      </c>
    </row>
    <row r="9" spans="1:8" x14ac:dyDescent="0.25">
      <c r="A9" s="66" t="s">
        <v>74</v>
      </c>
      <c r="B9" s="67"/>
      <c r="C9" s="53">
        <f>C8-C10</f>
        <v>19.341000000000001</v>
      </c>
      <c r="D9" s="53">
        <f>D8-D10</f>
        <v>-583.41600000000005</v>
      </c>
      <c r="E9" s="53">
        <f>E8-E10</f>
        <v>2024.1450000000002</v>
      </c>
      <c r="F9" s="53">
        <f>F8-F10</f>
        <v>1896.7860000000001</v>
      </c>
      <c r="G9" s="53">
        <f>G8-G10</f>
        <v>1896.7860000000001</v>
      </c>
      <c r="H9" s="53">
        <f>F9-E9+D9</f>
        <v>-710.7750000000002</v>
      </c>
    </row>
    <row r="10" spans="1:8" x14ac:dyDescent="0.25">
      <c r="A10" s="137" t="s">
        <v>75</v>
      </c>
      <c r="B10" s="113"/>
      <c r="C10" s="53">
        <f>C8*10%</f>
        <v>2.1490000000000005</v>
      </c>
      <c r="D10" s="53">
        <f>D8*10%</f>
        <v>-64.823999999999998</v>
      </c>
      <c r="E10" s="53">
        <f>E8*10%</f>
        <v>224.90500000000003</v>
      </c>
      <c r="F10" s="53">
        <f>F8*10%</f>
        <v>210.75400000000002</v>
      </c>
      <c r="G10" s="53">
        <f>G8*10%</f>
        <v>210.75400000000002</v>
      </c>
      <c r="H10" s="53">
        <f>F10-E10+D10</f>
        <v>-78.975000000000009</v>
      </c>
    </row>
    <row r="11" spans="1:8" ht="12.75" customHeight="1" x14ac:dyDescent="0.25">
      <c r="A11" s="138" t="s">
        <v>76</v>
      </c>
      <c r="B11" s="116"/>
      <c r="C11" s="116"/>
      <c r="D11" s="116"/>
      <c r="E11" s="116"/>
      <c r="F11" s="116"/>
      <c r="G11" s="116"/>
      <c r="H11" s="117"/>
    </row>
    <row r="12" spans="1:8" x14ac:dyDescent="0.25">
      <c r="A12" s="139" t="s">
        <v>56</v>
      </c>
      <c r="B12" s="140"/>
      <c r="C12" s="65">
        <v>5.75</v>
      </c>
      <c r="D12" s="52">
        <v>-198.34</v>
      </c>
      <c r="E12" s="52">
        <v>602.28</v>
      </c>
      <c r="F12" s="52">
        <v>564.97</v>
      </c>
      <c r="G12" s="52">
        <f>F12</f>
        <v>564.97</v>
      </c>
      <c r="H12" s="53">
        <f t="shared" ref="H12:H30" si="0">F12-E12+D12</f>
        <v>-235.64999999999995</v>
      </c>
    </row>
    <row r="13" spans="1:8" x14ac:dyDescent="0.25">
      <c r="A13" s="66" t="s">
        <v>74</v>
      </c>
      <c r="B13" s="67"/>
      <c r="C13" s="53">
        <f>C12-C14</f>
        <v>5.1749999999999998</v>
      </c>
      <c r="D13" s="53">
        <f>D12-D14</f>
        <v>-178.506</v>
      </c>
      <c r="E13" s="53">
        <f>E12-E14</f>
        <v>542.05200000000002</v>
      </c>
      <c r="F13" s="53">
        <f>F12-F14</f>
        <v>508.47300000000001</v>
      </c>
      <c r="G13" s="53">
        <f>G12-G14</f>
        <v>508.47300000000001</v>
      </c>
      <c r="H13" s="53">
        <f t="shared" si="0"/>
        <v>-212.08500000000001</v>
      </c>
    </row>
    <row r="14" spans="1:8" x14ac:dyDescent="0.25">
      <c r="A14" s="137" t="s">
        <v>75</v>
      </c>
      <c r="B14" s="113"/>
      <c r="C14" s="53">
        <f>C12*10%</f>
        <v>0.57500000000000007</v>
      </c>
      <c r="D14" s="53">
        <f>D12*10%</f>
        <v>-19.834000000000003</v>
      </c>
      <c r="E14" s="53">
        <f>E12*10%</f>
        <v>60.228000000000002</v>
      </c>
      <c r="F14" s="53">
        <f>F12*10%</f>
        <v>56.497000000000007</v>
      </c>
      <c r="G14" s="53">
        <f>G12*10%</f>
        <v>56.497000000000007</v>
      </c>
      <c r="H14" s="53">
        <f t="shared" si="0"/>
        <v>-23.564999999999998</v>
      </c>
    </row>
    <row r="15" spans="1:8" ht="23.25" customHeight="1" x14ac:dyDescent="0.25">
      <c r="A15" s="139" t="s">
        <v>47</v>
      </c>
      <c r="B15" s="140"/>
      <c r="C15" s="65">
        <v>3.51</v>
      </c>
      <c r="D15" s="52">
        <v>-104.39</v>
      </c>
      <c r="E15" s="52">
        <v>367.66</v>
      </c>
      <c r="F15" s="52">
        <v>349.33</v>
      </c>
      <c r="G15" s="52">
        <f>F15</f>
        <v>349.33</v>
      </c>
      <c r="H15" s="53">
        <f t="shared" si="0"/>
        <v>-122.72000000000004</v>
      </c>
    </row>
    <row r="16" spans="1:8" x14ac:dyDescent="0.25">
      <c r="A16" s="66" t="s">
        <v>74</v>
      </c>
      <c r="B16" s="67"/>
      <c r="C16" s="53">
        <f>C15-C17</f>
        <v>3.1589999999999998</v>
      </c>
      <c r="D16" s="53">
        <f>D15-D17</f>
        <v>-93.950999999999993</v>
      </c>
      <c r="E16" s="53">
        <f>E15-E17</f>
        <v>330.89400000000001</v>
      </c>
      <c r="F16" s="53">
        <f>F15-F17</f>
        <v>314.39699999999999</v>
      </c>
      <c r="G16" s="53">
        <f>G15-G17</f>
        <v>314.39699999999999</v>
      </c>
      <c r="H16" s="53">
        <f t="shared" si="0"/>
        <v>-110.44800000000001</v>
      </c>
    </row>
    <row r="17" spans="1:8" ht="15" customHeight="1" x14ac:dyDescent="0.25">
      <c r="A17" s="137" t="s">
        <v>75</v>
      </c>
      <c r="B17" s="113"/>
      <c r="C17" s="53">
        <f>C15*10%</f>
        <v>0.35099999999999998</v>
      </c>
      <c r="D17" s="53">
        <f>D15*10%</f>
        <v>-10.439</v>
      </c>
      <c r="E17" s="53">
        <f>E15*10%</f>
        <v>36.766000000000005</v>
      </c>
      <c r="F17" s="53">
        <f>F15*10%</f>
        <v>34.933</v>
      </c>
      <c r="G17" s="53">
        <f>G15*10%</f>
        <v>34.933</v>
      </c>
      <c r="H17" s="53">
        <f t="shared" si="0"/>
        <v>-12.272000000000006</v>
      </c>
    </row>
    <row r="18" spans="1:8" ht="14.25" customHeight="1" x14ac:dyDescent="0.25">
      <c r="A18" s="139" t="s">
        <v>57</v>
      </c>
      <c r="B18" s="140"/>
      <c r="C18" s="60">
        <v>2.41</v>
      </c>
      <c r="D18" s="52">
        <v>-72.099999999999994</v>
      </c>
      <c r="E18" s="52">
        <v>252.45</v>
      </c>
      <c r="F18" s="52">
        <v>236.84</v>
      </c>
      <c r="G18" s="52">
        <f>F18</f>
        <v>236.84</v>
      </c>
      <c r="H18" s="53">
        <f t="shared" si="0"/>
        <v>-87.70999999999998</v>
      </c>
    </row>
    <row r="19" spans="1:8" ht="13.5" customHeight="1" x14ac:dyDescent="0.25">
      <c r="A19" s="66" t="s">
        <v>74</v>
      </c>
      <c r="B19" s="67"/>
      <c r="C19" s="53">
        <f>C18-C20</f>
        <v>2.169</v>
      </c>
      <c r="D19" s="53">
        <f>D18-D20</f>
        <v>-64.89</v>
      </c>
      <c r="E19" s="53">
        <f>E18-E20</f>
        <v>227.20499999999998</v>
      </c>
      <c r="F19" s="53">
        <f>F18-F20</f>
        <v>213.15600000000001</v>
      </c>
      <c r="G19" s="53">
        <f>G18-G20</f>
        <v>213.15600000000001</v>
      </c>
      <c r="H19" s="53">
        <f t="shared" si="0"/>
        <v>-78.938999999999979</v>
      </c>
    </row>
    <row r="20" spans="1:8" ht="12.75" customHeight="1" x14ac:dyDescent="0.25">
      <c r="A20" s="137" t="s">
        <v>75</v>
      </c>
      <c r="B20" s="113"/>
      <c r="C20" s="53">
        <f>C18*10%</f>
        <v>0.24100000000000002</v>
      </c>
      <c r="D20" s="53">
        <f>D18*10%</f>
        <v>-7.21</v>
      </c>
      <c r="E20" s="53">
        <f>E18*10%</f>
        <v>25.245000000000001</v>
      </c>
      <c r="F20" s="53">
        <f>F18*10%</f>
        <v>23.684000000000001</v>
      </c>
      <c r="G20" s="53">
        <f>G18*10%</f>
        <v>23.684000000000001</v>
      </c>
      <c r="H20" s="53">
        <f t="shared" si="0"/>
        <v>-8.7710000000000008</v>
      </c>
    </row>
    <row r="21" spans="1:8" x14ac:dyDescent="0.25">
      <c r="A21" s="139" t="s">
        <v>85</v>
      </c>
      <c r="B21" s="146"/>
      <c r="C21" s="55">
        <v>1.1299999999999999</v>
      </c>
      <c r="D21" s="53">
        <v>-33.369999999999997</v>
      </c>
      <c r="E21" s="53">
        <v>118.36</v>
      </c>
      <c r="F21" s="53">
        <v>111.03</v>
      </c>
      <c r="G21" s="53">
        <f>F21</f>
        <v>111.03</v>
      </c>
      <c r="H21" s="53">
        <f t="shared" si="0"/>
        <v>-40.699999999999996</v>
      </c>
    </row>
    <row r="22" spans="1:8" ht="14.25" customHeight="1" x14ac:dyDescent="0.25">
      <c r="A22" s="66" t="s">
        <v>74</v>
      </c>
      <c r="B22" s="67"/>
      <c r="C22" s="53">
        <f>C21-C23</f>
        <v>1.0169999999999999</v>
      </c>
      <c r="D22" s="53">
        <f>D21-D23</f>
        <v>-30.032999999999998</v>
      </c>
      <c r="E22" s="53">
        <f>E21-E23</f>
        <v>106.524</v>
      </c>
      <c r="F22" s="53">
        <f>F21-F23</f>
        <v>99.926999999999992</v>
      </c>
      <c r="G22" s="53">
        <f>G21-G23</f>
        <v>99.926999999999992</v>
      </c>
      <c r="H22" s="53">
        <f t="shared" si="0"/>
        <v>-36.63000000000001</v>
      </c>
    </row>
    <row r="23" spans="1:8" ht="14.25" customHeight="1" x14ac:dyDescent="0.25">
      <c r="A23" s="137" t="s">
        <v>75</v>
      </c>
      <c r="B23" s="148"/>
      <c r="C23" s="53">
        <f>C21*10%</f>
        <v>0.11299999999999999</v>
      </c>
      <c r="D23" s="53">
        <f>D21*10%</f>
        <v>-3.3369999999999997</v>
      </c>
      <c r="E23" s="53">
        <f>E21*10%</f>
        <v>11.836</v>
      </c>
      <c r="F23" s="53">
        <f>F21*10%</f>
        <v>11.103000000000002</v>
      </c>
      <c r="G23" s="53">
        <f>G21*10%</f>
        <v>11.103000000000002</v>
      </c>
      <c r="H23" s="53">
        <f t="shared" si="0"/>
        <v>-4.0699999999999985</v>
      </c>
    </row>
    <row r="24" spans="1:8" ht="14.25" customHeight="1" x14ac:dyDescent="0.25">
      <c r="A24" s="68" t="s">
        <v>48</v>
      </c>
      <c r="B24" s="69"/>
      <c r="C24" s="55">
        <v>4.43</v>
      </c>
      <c r="D24" s="53">
        <v>-120.77</v>
      </c>
      <c r="E24" s="53">
        <f>449.83+3.85+0.96+9.44</f>
        <v>464.08</v>
      </c>
      <c r="F24" s="53">
        <f>416.05+3.5+0.88+8.73</f>
        <v>429.16</v>
      </c>
      <c r="G24" s="53">
        <f>F24</f>
        <v>429.16</v>
      </c>
      <c r="H24" s="53">
        <f t="shared" si="0"/>
        <v>-155.68999999999994</v>
      </c>
    </row>
    <row r="25" spans="1:8" ht="14.25" customHeight="1" x14ac:dyDescent="0.25">
      <c r="A25" s="66" t="s">
        <v>74</v>
      </c>
      <c r="B25" s="67"/>
      <c r="C25" s="53">
        <f>C24-C26</f>
        <v>3.9869999999999997</v>
      </c>
      <c r="D25" s="53">
        <f>D24-D26</f>
        <v>-108.693</v>
      </c>
      <c r="E25" s="53">
        <f>E24-E26</f>
        <v>417.67199999999997</v>
      </c>
      <c r="F25" s="53">
        <f>F24-F26</f>
        <v>386.24400000000003</v>
      </c>
      <c r="G25" s="53">
        <f>G24-G26</f>
        <v>386.24400000000003</v>
      </c>
      <c r="H25" s="53">
        <f t="shared" si="0"/>
        <v>-140.12099999999992</v>
      </c>
    </row>
    <row r="26" spans="1:8" x14ac:dyDescent="0.25">
      <c r="A26" s="137" t="s">
        <v>75</v>
      </c>
      <c r="B26" s="113"/>
      <c r="C26" s="53">
        <f>C24*10%</f>
        <v>0.443</v>
      </c>
      <c r="D26" s="53">
        <f>D24*10%</f>
        <v>-12.077</v>
      </c>
      <c r="E26" s="53">
        <f>E24*10%</f>
        <v>46.408000000000001</v>
      </c>
      <c r="F26" s="53">
        <f>F24*10%</f>
        <v>42.916000000000004</v>
      </c>
      <c r="G26" s="53">
        <f>G24*10%</f>
        <v>42.916000000000004</v>
      </c>
      <c r="H26" s="53">
        <f t="shared" si="0"/>
        <v>-15.568999999999997</v>
      </c>
    </row>
    <row r="27" spans="1:8" ht="14.25" customHeight="1" x14ac:dyDescent="0.25">
      <c r="A27" s="132" t="s">
        <v>49</v>
      </c>
      <c r="B27" s="133"/>
      <c r="C27" s="153">
        <v>4.26</v>
      </c>
      <c r="D27" s="149">
        <v>-119.01</v>
      </c>
      <c r="E27" s="149">
        <v>444.22</v>
      </c>
      <c r="F27" s="149">
        <v>416.21</v>
      </c>
      <c r="G27" s="149">
        <f>F27</f>
        <v>416.21</v>
      </c>
      <c r="H27" s="53">
        <f t="shared" si="0"/>
        <v>-147.02000000000004</v>
      </c>
    </row>
    <row r="28" spans="1:8" ht="0.75" hidden="1" customHeight="1" x14ac:dyDescent="0.25">
      <c r="A28" s="151"/>
      <c r="B28" s="152"/>
      <c r="C28" s="154"/>
      <c r="D28" s="150"/>
      <c r="E28" s="150"/>
      <c r="F28" s="150"/>
      <c r="G28" s="150"/>
      <c r="H28" s="53">
        <f t="shared" si="0"/>
        <v>0</v>
      </c>
    </row>
    <row r="29" spans="1:8" x14ac:dyDescent="0.25">
      <c r="A29" s="66" t="s">
        <v>74</v>
      </c>
      <c r="B29" s="67"/>
      <c r="C29" s="53">
        <f>C27-C30</f>
        <v>3.8339999999999996</v>
      </c>
      <c r="D29" s="53">
        <f>D27-D30</f>
        <v>-107.10900000000001</v>
      </c>
      <c r="E29" s="53">
        <f>E27-E30</f>
        <v>399.798</v>
      </c>
      <c r="F29" s="53">
        <f>F27-F30</f>
        <v>374.589</v>
      </c>
      <c r="G29" s="53">
        <f>G27-G30</f>
        <v>374.589</v>
      </c>
      <c r="H29" s="53">
        <f t="shared" si="0"/>
        <v>-132.31800000000001</v>
      </c>
    </row>
    <row r="30" spans="1:8" x14ac:dyDescent="0.25">
      <c r="A30" s="137" t="s">
        <v>75</v>
      </c>
      <c r="B30" s="113"/>
      <c r="C30" s="53">
        <f>C27*10%</f>
        <v>0.42599999999999999</v>
      </c>
      <c r="D30" s="53">
        <f>D27*10%</f>
        <v>-11.901000000000002</v>
      </c>
      <c r="E30" s="53">
        <f>E27*10%</f>
        <v>44.422000000000004</v>
      </c>
      <c r="F30" s="53">
        <f>F27*10%</f>
        <v>41.621000000000002</v>
      </c>
      <c r="G30" s="53">
        <f>G27*10%</f>
        <v>41.621000000000002</v>
      </c>
      <c r="H30" s="53">
        <f t="shared" si="0"/>
        <v>-14.702000000000004</v>
      </c>
    </row>
    <row r="31" spans="1:8" ht="9" customHeight="1" x14ac:dyDescent="0.25">
      <c r="A31" s="70"/>
      <c r="B31" s="71"/>
      <c r="C31" s="53"/>
      <c r="D31" s="53"/>
      <c r="E31" s="53"/>
      <c r="F31" s="53"/>
      <c r="G31" s="72"/>
      <c r="H31" s="53"/>
    </row>
    <row r="32" spans="1:8" ht="15.75" customHeight="1" x14ac:dyDescent="0.25">
      <c r="A32" s="136" t="s">
        <v>50</v>
      </c>
      <c r="B32" s="117"/>
      <c r="C32" s="55">
        <v>7.93</v>
      </c>
      <c r="D32" s="55">
        <v>726.11</v>
      </c>
      <c r="E32" s="55">
        <f>560.01+209.53+57.6</f>
        <v>827.14</v>
      </c>
      <c r="F32" s="55">
        <f>525.17+196.43+54.04</f>
        <v>775.63999999999987</v>
      </c>
      <c r="G32" s="73">
        <f>G33+G34</f>
        <v>190.19400000000002</v>
      </c>
      <c r="H32" s="55">
        <f>F32-E32+D32+F32-G32</f>
        <v>1260.0559999999998</v>
      </c>
    </row>
    <row r="33" spans="1:8" ht="12.75" customHeight="1" x14ac:dyDescent="0.25">
      <c r="A33" s="66" t="s">
        <v>77</v>
      </c>
      <c r="B33" s="67"/>
      <c r="C33" s="53">
        <f>C32-C34</f>
        <v>7.1369999999999996</v>
      </c>
      <c r="D33" s="53">
        <v>731.23</v>
      </c>
      <c r="E33" s="53">
        <f>E32-E34</f>
        <v>744.42599999999993</v>
      </c>
      <c r="F33" s="53">
        <f>F32-F34</f>
        <v>698.07599999999991</v>
      </c>
      <c r="G33" s="74">
        <f>G64</f>
        <v>112.63000000000001</v>
      </c>
      <c r="H33" s="53">
        <f>F33-E33+D33+F33-G33</f>
        <v>1270.3259999999998</v>
      </c>
    </row>
    <row r="34" spans="1:8" ht="12" customHeight="1" x14ac:dyDescent="0.25">
      <c r="A34" s="137" t="s">
        <v>75</v>
      </c>
      <c r="B34" s="113"/>
      <c r="C34" s="53">
        <f>C32*10%</f>
        <v>0.79300000000000004</v>
      </c>
      <c r="D34" s="53">
        <v>-5.12</v>
      </c>
      <c r="E34" s="53">
        <f>E32*10%</f>
        <v>82.713999999999999</v>
      </c>
      <c r="F34" s="53">
        <f>F32*10%</f>
        <v>77.563999999999993</v>
      </c>
      <c r="G34" s="53">
        <f>F34</f>
        <v>77.563999999999993</v>
      </c>
      <c r="H34" s="53">
        <f>F34-E34+D34+F34-G34</f>
        <v>-10.27000000000001</v>
      </c>
    </row>
    <row r="35" spans="1:8" ht="12" customHeight="1" x14ac:dyDescent="0.25">
      <c r="A35" s="70"/>
      <c r="B35" s="71"/>
      <c r="C35" s="53"/>
      <c r="D35" s="53"/>
      <c r="E35" s="53"/>
      <c r="F35" s="53"/>
      <c r="G35" s="74"/>
      <c r="H35" s="55"/>
    </row>
    <row r="36" spans="1:8" ht="12" customHeight="1" x14ac:dyDescent="0.25">
      <c r="A36" s="123" t="s">
        <v>129</v>
      </c>
      <c r="B36" s="124"/>
      <c r="C36" s="53"/>
      <c r="D36" s="55">
        <v>-39.590000000000003</v>
      </c>
      <c r="E36" s="55">
        <f>E38+E39+E40+E41</f>
        <v>262.59999999999997</v>
      </c>
      <c r="F36" s="55">
        <f>F38+F39+F40+F41</f>
        <v>243.35</v>
      </c>
      <c r="G36" s="55">
        <f>G38+G39+G40+G41</f>
        <v>243.35</v>
      </c>
      <c r="H36" s="55">
        <f>F36-E36+D36+F36-G36</f>
        <v>-58.839999999999975</v>
      </c>
    </row>
    <row r="37" spans="1:8" ht="12.75" customHeight="1" x14ac:dyDescent="0.25">
      <c r="A37" s="66" t="s">
        <v>124</v>
      </c>
      <c r="B37" s="75"/>
      <c r="C37" s="53"/>
      <c r="D37" s="53"/>
      <c r="E37" s="53"/>
      <c r="F37" s="53"/>
      <c r="G37" s="74"/>
      <c r="H37" s="55"/>
    </row>
    <row r="38" spans="1:8" ht="12.75" customHeight="1" x14ac:dyDescent="0.25">
      <c r="A38" s="118" t="s">
        <v>125</v>
      </c>
      <c r="B38" s="119"/>
      <c r="C38" s="53"/>
      <c r="D38" s="53">
        <v>-0.13</v>
      </c>
      <c r="E38" s="53">
        <v>8.51</v>
      </c>
      <c r="F38" s="53">
        <v>8.1</v>
      </c>
      <c r="G38" s="53">
        <f>F38</f>
        <v>8.1</v>
      </c>
      <c r="H38" s="53">
        <f t="shared" ref="H38:H41" si="1">F38-E38+D38+F38-G38</f>
        <v>-0.54</v>
      </c>
    </row>
    <row r="39" spans="1:8" ht="12.75" customHeight="1" x14ac:dyDescent="0.25">
      <c r="A39" s="118" t="s">
        <v>127</v>
      </c>
      <c r="B39" s="119"/>
      <c r="C39" s="53"/>
      <c r="D39" s="53">
        <v>0.52</v>
      </c>
      <c r="E39" s="53">
        <v>37.01</v>
      </c>
      <c r="F39" s="53">
        <v>35.1</v>
      </c>
      <c r="G39" s="53">
        <f t="shared" ref="G39:G41" si="2">F39</f>
        <v>35.1</v>
      </c>
      <c r="H39" s="53">
        <f t="shared" si="1"/>
        <v>-1.3899999999999935</v>
      </c>
    </row>
    <row r="40" spans="1:8" ht="12.75" customHeight="1" x14ac:dyDescent="0.25">
      <c r="A40" s="118" t="s">
        <v>128</v>
      </c>
      <c r="B40" s="119"/>
      <c r="C40" s="53"/>
      <c r="D40" s="53">
        <v>-0.96</v>
      </c>
      <c r="E40" s="53">
        <v>208.45</v>
      </c>
      <c r="F40" s="53">
        <v>192.05</v>
      </c>
      <c r="G40" s="53">
        <f t="shared" si="2"/>
        <v>192.05</v>
      </c>
      <c r="H40" s="53">
        <f t="shared" si="1"/>
        <v>-17.359999999999985</v>
      </c>
    </row>
    <row r="41" spans="1:8" ht="12.75" customHeight="1" x14ac:dyDescent="0.25">
      <c r="A41" s="118" t="s">
        <v>126</v>
      </c>
      <c r="B41" s="119"/>
      <c r="C41" s="53"/>
      <c r="D41" s="53">
        <v>-0.51</v>
      </c>
      <c r="E41" s="53">
        <v>8.6300000000000008</v>
      </c>
      <c r="F41" s="53">
        <v>8.1</v>
      </c>
      <c r="G41" s="53">
        <f t="shared" si="2"/>
        <v>8.1</v>
      </c>
      <c r="H41" s="53">
        <f t="shared" si="1"/>
        <v>-1.0400000000000009</v>
      </c>
    </row>
    <row r="42" spans="1:8" ht="13.5" customHeight="1" x14ac:dyDescent="0.25">
      <c r="A42" s="123" t="s">
        <v>108</v>
      </c>
      <c r="B42" s="124"/>
      <c r="C42" s="53"/>
      <c r="D42" s="53"/>
      <c r="E42" s="55">
        <f>E8+E32+E36</f>
        <v>3338.79</v>
      </c>
      <c r="F42" s="55">
        <f t="shared" ref="F42:G42" si="3">F8+F32+F36</f>
        <v>3126.5299999999997</v>
      </c>
      <c r="G42" s="55">
        <f t="shared" si="3"/>
        <v>2541.0839999999998</v>
      </c>
      <c r="H42" s="53"/>
    </row>
    <row r="43" spans="1:8" ht="15" customHeight="1" x14ac:dyDescent="0.25">
      <c r="A43" s="123" t="s">
        <v>109</v>
      </c>
      <c r="B43" s="124"/>
      <c r="C43" s="53"/>
      <c r="D43" s="53"/>
      <c r="E43" s="53"/>
      <c r="F43" s="53"/>
      <c r="G43" s="72"/>
      <c r="H43" s="53"/>
    </row>
    <row r="44" spans="1:8" ht="24.75" customHeight="1" x14ac:dyDescent="0.25">
      <c r="A44" s="125" t="s">
        <v>122</v>
      </c>
      <c r="B44" s="126"/>
      <c r="C44" s="57"/>
      <c r="D44" s="57">
        <v>-123.43</v>
      </c>
      <c r="E44" s="57">
        <v>65.709999999999994</v>
      </c>
      <c r="F44" s="57">
        <v>65.709999999999994</v>
      </c>
      <c r="G44" s="95">
        <f>G45+G46</f>
        <v>11.1707</v>
      </c>
      <c r="H44" s="56">
        <f>F44-E44+D44+F44-G44</f>
        <v>-68.89070000000001</v>
      </c>
    </row>
    <row r="45" spans="1:8" ht="12.75" customHeight="1" x14ac:dyDescent="0.25">
      <c r="A45" s="66" t="s">
        <v>77</v>
      </c>
      <c r="B45" s="67"/>
      <c r="C45" s="53"/>
      <c r="D45" s="53">
        <v>-98.71</v>
      </c>
      <c r="E45" s="53">
        <f>E44-E46</f>
        <v>54.539299999999997</v>
      </c>
      <c r="F45" s="53">
        <f>F44-F46</f>
        <v>54.539299999999997</v>
      </c>
      <c r="G45" s="72">
        <v>0</v>
      </c>
      <c r="H45" s="56">
        <f>F45-E45+D45+F45-G45</f>
        <v>-44.170699999999997</v>
      </c>
    </row>
    <row r="46" spans="1:8" ht="14.25" customHeight="1" x14ac:dyDescent="0.25">
      <c r="A46" s="132" t="s">
        <v>58</v>
      </c>
      <c r="B46" s="133"/>
      <c r="C46" s="57"/>
      <c r="D46" s="57">
        <v>-11.18</v>
      </c>
      <c r="E46" s="57">
        <f>E44*17%</f>
        <v>11.1707</v>
      </c>
      <c r="F46" s="57">
        <f>F44*17%</f>
        <v>11.1707</v>
      </c>
      <c r="G46" s="95">
        <f>F46</f>
        <v>11.1707</v>
      </c>
      <c r="H46" s="57">
        <f>F46-E46+D46+F46-G46</f>
        <v>-11.18</v>
      </c>
    </row>
    <row r="47" spans="1:8" ht="25.5" customHeight="1" x14ac:dyDescent="0.25">
      <c r="A47" s="125" t="s">
        <v>110</v>
      </c>
      <c r="B47" s="126"/>
      <c r="C47" s="57" t="s">
        <v>111</v>
      </c>
      <c r="D47" s="57">
        <v>8.5</v>
      </c>
      <c r="E47" s="57">
        <v>2.4</v>
      </c>
      <c r="F47" s="57">
        <v>2.4</v>
      </c>
      <c r="G47" s="95">
        <f>G48</f>
        <v>0.4</v>
      </c>
      <c r="H47" s="57">
        <f>F47-E47+D47+F47-G47</f>
        <v>10.5</v>
      </c>
    </row>
    <row r="48" spans="1:8" ht="15" customHeight="1" x14ac:dyDescent="0.25">
      <c r="A48" s="132" t="s">
        <v>58</v>
      </c>
      <c r="B48" s="133"/>
      <c r="C48" s="57" t="s">
        <v>112</v>
      </c>
      <c r="D48" s="57">
        <v>0</v>
      </c>
      <c r="E48" s="57">
        <v>0.4</v>
      </c>
      <c r="F48" s="57">
        <v>0.4</v>
      </c>
      <c r="G48" s="95">
        <f>F48</f>
        <v>0.4</v>
      </c>
      <c r="H48" s="57">
        <v>0</v>
      </c>
    </row>
    <row r="49" spans="1:9" ht="15.75" customHeight="1" x14ac:dyDescent="0.25">
      <c r="A49" s="123" t="s">
        <v>108</v>
      </c>
      <c r="B49" s="124"/>
      <c r="C49" s="53"/>
      <c r="D49" s="53"/>
      <c r="E49" s="55">
        <f>E42+E44+E47</f>
        <v>3406.9</v>
      </c>
      <c r="F49" s="55">
        <f>F42+F44+F47</f>
        <v>3194.64</v>
      </c>
      <c r="G49" s="55">
        <f>G42+G44+G47</f>
        <v>2552.6547</v>
      </c>
      <c r="H49" s="53"/>
    </row>
    <row r="50" spans="1:9" ht="15" customHeight="1" x14ac:dyDescent="0.25">
      <c r="A50" s="129" t="s">
        <v>118</v>
      </c>
      <c r="B50" s="131"/>
      <c r="C50" s="58"/>
      <c r="D50" s="58">
        <f>D4</f>
        <v>-76.649999999999977</v>
      </c>
      <c r="E50" s="51"/>
      <c r="F50" s="51"/>
      <c r="G50" s="51"/>
      <c r="H50" s="58">
        <f>F49-E49+D50+F49-G49</f>
        <v>353.07529999999952</v>
      </c>
    </row>
    <row r="51" spans="1:9" ht="24" customHeight="1" x14ac:dyDescent="0.25">
      <c r="A51" s="129" t="s">
        <v>136</v>
      </c>
      <c r="B51" s="129"/>
      <c r="C51" s="54"/>
      <c r="D51" s="54"/>
      <c r="E51" s="51"/>
      <c r="F51" s="51"/>
      <c r="G51" s="51"/>
      <c r="H51" s="51">
        <f>H52+H53</f>
        <v>353.07529999999963</v>
      </c>
    </row>
    <row r="52" spans="1:9" ht="15" customHeight="1" x14ac:dyDescent="0.25">
      <c r="A52" s="129" t="s">
        <v>119</v>
      </c>
      <c r="B52" s="130"/>
      <c r="C52" s="54"/>
      <c r="D52" s="54"/>
      <c r="E52" s="51"/>
      <c r="F52" s="51"/>
      <c r="G52" s="51"/>
      <c r="H52" s="51">
        <f>H33+H47</f>
        <v>1280.8259999999998</v>
      </c>
    </row>
    <row r="53" spans="1:9" ht="21.75" customHeight="1" x14ac:dyDescent="0.25">
      <c r="A53" s="129" t="s">
        <v>120</v>
      </c>
      <c r="B53" s="122"/>
      <c r="C53" s="54"/>
      <c r="D53" s="54"/>
      <c r="E53" s="51"/>
      <c r="F53" s="51"/>
      <c r="G53" s="51"/>
      <c r="H53" s="51">
        <f>H8+H34+H36+H44</f>
        <v>-927.75070000000017</v>
      </c>
    </row>
    <row r="54" spans="1:9" ht="21.75" customHeight="1" x14ac:dyDescent="0.25">
      <c r="A54" s="76"/>
      <c r="B54" s="77"/>
      <c r="C54" s="78"/>
      <c r="D54" s="78"/>
      <c r="E54" s="59"/>
      <c r="F54" s="59"/>
      <c r="G54" s="59"/>
      <c r="H54" s="59"/>
    </row>
    <row r="55" spans="1:9" ht="14.25" customHeight="1" x14ac:dyDescent="0.25">
      <c r="A55" s="79"/>
      <c r="B55" s="80"/>
      <c r="C55" s="81"/>
      <c r="D55" s="81"/>
      <c r="E55" s="82"/>
      <c r="F55" s="82"/>
      <c r="G55" s="82"/>
      <c r="H55" s="81"/>
    </row>
    <row r="56" spans="1:9" x14ac:dyDescent="0.25">
      <c r="A56" s="83" t="s">
        <v>137</v>
      </c>
      <c r="B56" s="84"/>
      <c r="C56" s="84"/>
      <c r="D56" s="85"/>
      <c r="E56" s="85"/>
      <c r="F56" s="85"/>
      <c r="G56" s="85"/>
      <c r="H56" s="86"/>
    </row>
    <row r="57" spans="1:9" x14ac:dyDescent="0.25">
      <c r="A57" s="112" t="s">
        <v>61</v>
      </c>
      <c r="B57" s="113"/>
      <c r="C57" s="113"/>
      <c r="D57" s="114"/>
      <c r="E57" s="87" t="s">
        <v>62</v>
      </c>
      <c r="F57" s="87" t="s">
        <v>156</v>
      </c>
      <c r="G57" s="87" t="s">
        <v>115</v>
      </c>
      <c r="H57" s="88" t="s">
        <v>116</v>
      </c>
    </row>
    <row r="58" spans="1:9" x14ac:dyDescent="0.25">
      <c r="A58" s="115" t="s">
        <v>113</v>
      </c>
      <c r="B58" s="116"/>
      <c r="C58" s="116"/>
      <c r="D58" s="117"/>
      <c r="E58" s="87" t="s">
        <v>142</v>
      </c>
      <c r="F58" s="87" t="s">
        <v>143</v>
      </c>
      <c r="G58" s="87">
        <v>3.06</v>
      </c>
      <c r="H58" s="88" t="s">
        <v>114</v>
      </c>
      <c r="I58" s="17"/>
    </row>
    <row r="59" spans="1:9" ht="27.75" customHeight="1" x14ac:dyDescent="0.25">
      <c r="A59" s="120" t="s">
        <v>144</v>
      </c>
      <c r="B59" s="121"/>
      <c r="C59" s="121"/>
      <c r="D59" s="122"/>
      <c r="E59" s="87" t="s">
        <v>145</v>
      </c>
      <c r="F59" s="87" t="s">
        <v>146</v>
      </c>
      <c r="G59" s="87">
        <v>46.37</v>
      </c>
      <c r="H59" s="88" t="s">
        <v>147</v>
      </c>
      <c r="I59" s="17"/>
    </row>
    <row r="60" spans="1:9" x14ac:dyDescent="0.25">
      <c r="A60" s="115" t="s">
        <v>149</v>
      </c>
      <c r="B60" s="116"/>
      <c r="C60" s="116"/>
      <c r="D60" s="117"/>
      <c r="E60" s="87" t="s">
        <v>145</v>
      </c>
      <c r="F60" s="87" t="s">
        <v>148</v>
      </c>
      <c r="G60" s="87">
        <v>17.5</v>
      </c>
      <c r="H60" s="88" t="s">
        <v>147</v>
      </c>
      <c r="I60" s="17"/>
    </row>
    <row r="61" spans="1:9" x14ac:dyDescent="0.25">
      <c r="A61" s="115" t="s">
        <v>150</v>
      </c>
      <c r="B61" s="116"/>
      <c r="C61" s="116"/>
      <c r="D61" s="117"/>
      <c r="E61" s="87" t="s">
        <v>151</v>
      </c>
      <c r="F61" s="87" t="s">
        <v>152</v>
      </c>
      <c r="G61" s="87">
        <v>14.11</v>
      </c>
      <c r="H61" s="88" t="s">
        <v>147</v>
      </c>
      <c r="I61" s="17"/>
    </row>
    <row r="62" spans="1:9" x14ac:dyDescent="0.25">
      <c r="A62" s="115" t="s">
        <v>153</v>
      </c>
      <c r="B62" s="116"/>
      <c r="C62" s="116"/>
      <c r="D62" s="117"/>
      <c r="E62" s="87" t="s">
        <v>154</v>
      </c>
      <c r="F62" s="87" t="s">
        <v>155</v>
      </c>
      <c r="G62" s="87">
        <v>6.47</v>
      </c>
      <c r="H62" s="88" t="s">
        <v>147</v>
      </c>
      <c r="I62" s="17"/>
    </row>
    <row r="63" spans="1:9" x14ac:dyDescent="0.25">
      <c r="A63" s="120" t="s">
        <v>161</v>
      </c>
      <c r="B63" s="127"/>
      <c r="C63" s="127"/>
      <c r="D63" s="128"/>
      <c r="E63" s="87" t="s">
        <v>160</v>
      </c>
      <c r="F63" s="87" t="s">
        <v>159</v>
      </c>
      <c r="G63" s="87">
        <v>25.12</v>
      </c>
      <c r="H63" s="88" t="s">
        <v>147</v>
      </c>
      <c r="I63" s="17"/>
    </row>
    <row r="64" spans="1:9" x14ac:dyDescent="0.25">
      <c r="A64" s="115" t="s">
        <v>8</v>
      </c>
      <c r="B64" s="116"/>
      <c r="C64" s="116"/>
      <c r="D64" s="117"/>
      <c r="E64" s="87"/>
      <c r="F64" s="87"/>
      <c r="G64" s="89">
        <f>SUM(G58:G63)</f>
        <v>112.63000000000001</v>
      </c>
      <c r="H64" s="90"/>
    </row>
    <row r="65" spans="1:8" x14ac:dyDescent="0.25">
      <c r="A65" s="83" t="s">
        <v>51</v>
      </c>
      <c r="B65" s="84"/>
      <c r="C65" s="84"/>
      <c r="D65" s="85"/>
      <c r="E65" s="85"/>
      <c r="F65" s="85"/>
      <c r="G65" s="85"/>
      <c r="H65" s="86"/>
    </row>
    <row r="66" spans="1:8" x14ac:dyDescent="0.25">
      <c r="A66" s="83" t="s">
        <v>52</v>
      </c>
      <c r="B66" s="84"/>
      <c r="C66" s="84"/>
      <c r="D66" s="85"/>
      <c r="E66" s="85"/>
      <c r="F66" s="85"/>
      <c r="G66" s="85"/>
      <c r="H66" s="86"/>
    </row>
    <row r="67" spans="1:8" ht="41.25" customHeight="1" x14ac:dyDescent="0.25">
      <c r="A67" s="112" t="s">
        <v>64</v>
      </c>
      <c r="B67" s="113"/>
      <c r="C67" s="113"/>
      <c r="D67" s="113"/>
      <c r="E67" s="114"/>
      <c r="F67" s="96" t="s">
        <v>156</v>
      </c>
      <c r="G67" s="91" t="s">
        <v>63</v>
      </c>
      <c r="H67" s="86"/>
    </row>
    <row r="68" spans="1:8" x14ac:dyDescent="0.25">
      <c r="A68" s="115" t="s">
        <v>65</v>
      </c>
      <c r="B68" s="116"/>
      <c r="C68" s="116"/>
      <c r="D68" s="116"/>
      <c r="E68" s="117"/>
      <c r="F68" s="87">
        <v>8</v>
      </c>
      <c r="G68" s="87">
        <v>2030.76</v>
      </c>
      <c r="H68" s="86"/>
    </row>
    <row r="69" spans="1:8" x14ac:dyDescent="0.25">
      <c r="A69" s="92"/>
      <c r="B69" s="93"/>
      <c r="C69" s="93"/>
      <c r="D69" s="93"/>
      <c r="E69" s="93"/>
      <c r="F69" s="94"/>
      <c r="G69" s="94"/>
      <c r="H69" s="86"/>
    </row>
    <row r="70" spans="1:8" x14ac:dyDescent="0.25">
      <c r="A70" s="35"/>
      <c r="B70" s="44"/>
      <c r="C70" s="26"/>
      <c r="D70" s="36"/>
      <c r="E70" s="35"/>
      <c r="F70" s="35"/>
      <c r="G70" s="35"/>
    </row>
    <row r="71" spans="1:8" x14ac:dyDescent="0.25">
      <c r="A71" s="45"/>
      <c r="B71" s="46"/>
      <c r="C71" s="46"/>
      <c r="D71" s="46"/>
      <c r="E71" s="46"/>
      <c r="F71" s="46"/>
      <c r="G71" s="46"/>
    </row>
    <row r="72" spans="1:8" x14ac:dyDescent="0.25">
      <c r="A72" s="45" t="s">
        <v>101</v>
      </c>
      <c r="B72" s="46"/>
      <c r="C72" s="46"/>
      <c r="D72" s="46"/>
      <c r="E72" s="46"/>
      <c r="F72" s="46"/>
      <c r="G72" s="46"/>
    </row>
    <row r="73" spans="1:8" ht="18" customHeight="1" x14ac:dyDescent="0.25">
      <c r="A73" s="147" t="s">
        <v>138</v>
      </c>
      <c r="B73" s="143"/>
      <c r="C73" s="143"/>
      <c r="D73" s="143"/>
      <c r="E73" s="143"/>
      <c r="F73" s="143"/>
      <c r="G73" s="143"/>
    </row>
    <row r="74" spans="1:8" ht="9.75" customHeight="1" x14ac:dyDescent="0.25">
      <c r="A74" s="144" t="s">
        <v>139</v>
      </c>
      <c r="B74" s="145"/>
      <c r="C74" s="145"/>
      <c r="D74" s="145"/>
      <c r="E74" s="145"/>
      <c r="F74" s="145"/>
      <c r="G74" s="145"/>
    </row>
    <row r="75" spans="1:8" ht="27" customHeight="1" x14ac:dyDescent="0.25">
      <c r="A75" s="145"/>
      <c r="B75" s="145"/>
      <c r="C75" s="145"/>
      <c r="D75" s="145"/>
      <c r="E75" s="145"/>
      <c r="F75" s="145"/>
      <c r="G75" s="145"/>
    </row>
    <row r="76" spans="1:8" ht="6.75" hidden="1" customHeight="1" x14ac:dyDescent="0.25">
      <c r="A76" s="145"/>
      <c r="B76" s="145"/>
      <c r="C76" s="145"/>
      <c r="D76" s="145"/>
      <c r="E76" s="145"/>
      <c r="F76" s="145"/>
      <c r="G76" s="145"/>
    </row>
    <row r="77" spans="1:8" hidden="1" x14ac:dyDescent="0.25">
      <c r="A77" s="145"/>
      <c r="B77" s="145"/>
      <c r="C77" s="145"/>
      <c r="D77" s="145"/>
      <c r="E77" s="145"/>
      <c r="F77" s="145"/>
      <c r="G77" s="145"/>
    </row>
    <row r="78" spans="1:8" x14ac:dyDescent="0.25">
      <c r="A78" s="50" t="s">
        <v>117</v>
      </c>
      <c r="B78" s="48"/>
      <c r="C78" s="48"/>
      <c r="D78" s="48"/>
      <c r="E78" s="48"/>
      <c r="F78" s="48"/>
      <c r="G78" s="48"/>
    </row>
    <row r="79" spans="1:8" x14ac:dyDescent="0.25">
      <c r="A79" s="47"/>
      <c r="B79" s="47"/>
      <c r="C79" s="47"/>
      <c r="D79" s="47"/>
      <c r="E79" s="47"/>
      <c r="F79" s="47"/>
      <c r="G79" s="47"/>
    </row>
    <row r="80" spans="1:8" x14ac:dyDescent="0.25">
      <c r="A80" s="142" t="s">
        <v>78</v>
      </c>
      <c r="B80" s="143"/>
      <c r="C80" s="143"/>
      <c r="D80" s="46"/>
      <c r="E80" s="46"/>
      <c r="F80" s="46"/>
      <c r="G80" s="46"/>
    </row>
    <row r="81" spans="1:6" x14ac:dyDescent="0.25">
      <c r="A81" s="21" t="s">
        <v>79</v>
      </c>
      <c r="B81" s="37"/>
      <c r="E81" s="21" t="s">
        <v>140</v>
      </c>
    </row>
    <row r="82" spans="1:6" x14ac:dyDescent="0.25">
      <c r="A82" s="21" t="s">
        <v>80</v>
      </c>
      <c r="B82" s="37"/>
      <c r="F82" s="32"/>
    </row>
    <row r="83" spans="1:6" x14ac:dyDescent="0.25">
      <c r="A83" s="21"/>
      <c r="B83" s="37"/>
    </row>
    <row r="84" spans="1:6" x14ac:dyDescent="0.25">
      <c r="A84" s="17" t="s">
        <v>81</v>
      </c>
    </row>
    <row r="85" spans="1:6" x14ac:dyDescent="0.25">
      <c r="A85" s="17" t="s">
        <v>82</v>
      </c>
    </row>
    <row r="86" spans="1:6" x14ac:dyDescent="0.25">
      <c r="A86" s="17" t="s">
        <v>141</v>
      </c>
    </row>
    <row r="87" spans="1:6" x14ac:dyDescent="0.25">
      <c r="A87" s="17" t="s">
        <v>83</v>
      </c>
    </row>
    <row r="88" spans="1:6" x14ac:dyDescent="0.25">
      <c r="A88" s="17"/>
    </row>
  </sheetData>
  <mergeCells count="53">
    <mergeCell ref="A80:C80"/>
    <mergeCell ref="A74:G77"/>
    <mergeCell ref="A49:B49"/>
    <mergeCell ref="A48:B48"/>
    <mergeCell ref="A21:B21"/>
    <mergeCell ref="A30:B30"/>
    <mergeCell ref="A32:B32"/>
    <mergeCell ref="A73:G73"/>
    <mergeCell ref="A23:B23"/>
    <mergeCell ref="G27:G28"/>
    <mergeCell ref="A26:B26"/>
    <mergeCell ref="A27:B28"/>
    <mergeCell ref="C27:C28"/>
    <mergeCell ref="D27:D28"/>
    <mergeCell ref="E27:E28"/>
    <mergeCell ref="F27:F28"/>
    <mergeCell ref="A34:B34"/>
    <mergeCell ref="A44:B44"/>
    <mergeCell ref="A42:B42"/>
    <mergeCell ref="A14:B14"/>
    <mergeCell ref="A15:B15"/>
    <mergeCell ref="A17:B17"/>
    <mergeCell ref="A18:B18"/>
    <mergeCell ref="A20:B20"/>
    <mergeCell ref="A36:B36"/>
    <mergeCell ref="A3:B3"/>
    <mergeCell ref="A8:B8"/>
    <mergeCell ref="A10:B10"/>
    <mergeCell ref="A11:H11"/>
    <mergeCell ref="A12:B12"/>
    <mergeCell ref="A4:B4"/>
    <mergeCell ref="A7:H7"/>
    <mergeCell ref="A52:B52"/>
    <mergeCell ref="A53:B53"/>
    <mergeCell ref="A50:B50"/>
    <mergeCell ref="A51:B51"/>
    <mergeCell ref="A46:B46"/>
    <mergeCell ref="A67:E67"/>
    <mergeCell ref="A68:E68"/>
    <mergeCell ref="A38:B38"/>
    <mergeCell ref="A39:B39"/>
    <mergeCell ref="A40:B40"/>
    <mergeCell ref="A41:B41"/>
    <mergeCell ref="A62:D62"/>
    <mergeCell ref="A64:D64"/>
    <mergeCell ref="A59:D59"/>
    <mergeCell ref="A58:D58"/>
    <mergeCell ref="A57:D57"/>
    <mergeCell ref="A60:D60"/>
    <mergeCell ref="A61:D61"/>
    <mergeCell ref="A43:B43"/>
    <mergeCell ref="A47:B47"/>
    <mergeCell ref="A63:D6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2020-03-18T09:32:55Z</cp:lastPrinted>
  <dcterms:created xsi:type="dcterms:W3CDTF">2013-02-18T04:38:06Z</dcterms:created>
  <dcterms:modified xsi:type="dcterms:W3CDTF">2020-03-18T09:33:48Z</dcterms:modified>
</cp:coreProperties>
</file>