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H42" i="8" l="1"/>
  <c r="H44" i="8"/>
  <c r="H45" i="8"/>
  <c r="H35" i="8"/>
  <c r="H34" i="8"/>
  <c r="H33" i="8"/>
  <c r="H32" i="8"/>
  <c r="H30" i="8"/>
  <c r="H28" i="8"/>
  <c r="H27" i="8"/>
  <c r="H26" i="8"/>
  <c r="H43" i="8"/>
  <c r="H38" i="8"/>
  <c r="G9" i="8"/>
  <c r="G35" i="8"/>
  <c r="G34" i="8"/>
  <c r="G33" i="8"/>
  <c r="G32" i="8"/>
  <c r="F22" i="8"/>
  <c r="E22" i="8"/>
  <c r="D4" i="8"/>
  <c r="D42" i="8"/>
  <c r="G27" i="8"/>
  <c r="G53" i="8"/>
  <c r="E30" i="8"/>
  <c r="F30" i="8"/>
  <c r="G30" i="8"/>
  <c r="C9" i="8"/>
  <c r="F9" i="8"/>
  <c r="E9" i="8"/>
  <c r="H9" i="8"/>
  <c r="F28" i="8"/>
  <c r="G28" i="8"/>
  <c r="G26" i="8"/>
  <c r="G36" i="8"/>
  <c r="F36" i="8"/>
  <c r="E36" i="8"/>
  <c r="F39" i="8"/>
  <c r="G39" i="8"/>
  <c r="G38" i="8"/>
  <c r="G40" i="8"/>
  <c r="F40" i="8"/>
  <c r="E40" i="8"/>
  <c r="F27" i="8"/>
  <c r="E28" i="8"/>
  <c r="E27" i="8"/>
  <c r="F41" i="8"/>
  <c r="E41" i="8"/>
  <c r="G41" i="8"/>
  <c r="E39" i="8"/>
  <c r="H39" i="8"/>
  <c r="F24" i="8"/>
  <c r="E24" i="8"/>
  <c r="D24" i="8"/>
  <c r="H24" i="8"/>
  <c r="F23" i="8"/>
  <c r="E23" i="8"/>
  <c r="D23" i="8"/>
  <c r="H23" i="8"/>
  <c r="G22" i="8"/>
  <c r="G19" i="8"/>
  <c r="G16" i="8"/>
  <c r="G13" i="8"/>
  <c r="C28" i="8"/>
  <c r="C27" i="8"/>
  <c r="C24" i="8"/>
  <c r="C23" i="8"/>
  <c r="C18" i="8"/>
  <c r="C17" i="8"/>
  <c r="H22" i="8"/>
  <c r="D21" i="8"/>
  <c r="F21" i="8"/>
  <c r="E21" i="8"/>
  <c r="H21" i="8"/>
  <c r="D20" i="8"/>
  <c r="F20" i="8"/>
  <c r="E20" i="8"/>
  <c r="H20" i="8"/>
  <c r="H19" i="8"/>
  <c r="D18" i="8"/>
  <c r="F18" i="8"/>
  <c r="E18" i="8"/>
  <c r="H18" i="8"/>
  <c r="D17" i="8"/>
  <c r="F17" i="8"/>
  <c r="E17" i="8"/>
  <c r="H17" i="8"/>
  <c r="H16" i="8"/>
  <c r="D15" i="8"/>
  <c r="F15" i="8"/>
  <c r="E15" i="8"/>
  <c r="H15" i="8"/>
  <c r="D14" i="8"/>
  <c r="F14" i="8"/>
  <c r="E14" i="8"/>
  <c r="H14" i="8"/>
  <c r="H13" i="8"/>
  <c r="D11" i="8"/>
  <c r="F11" i="8"/>
  <c r="E11" i="8"/>
  <c r="H11" i="8"/>
  <c r="D10" i="8"/>
  <c r="F10" i="8"/>
  <c r="E10" i="8"/>
  <c r="H10" i="8"/>
  <c r="G24" i="8"/>
  <c r="G23" i="8"/>
  <c r="G21" i="8"/>
  <c r="G20" i="8"/>
  <c r="G18" i="8"/>
  <c r="G17" i="8"/>
  <c r="G15" i="8"/>
  <c r="G14" i="8"/>
  <c r="G11" i="8"/>
  <c r="G10" i="8"/>
  <c r="C21" i="8"/>
  <c r="C20" i="8"/>
  <c r="C15" i="8"/>
  <c r="C14" i="8"/>
  <c r="C11" i="8"/>
  <c r="C10" i="8"/>
</calcChain>
</file>

<file path=xl/comments1.xml><?xml version="1.0" encoding="utf-8"?>
<comments xmlns="http://schemas.openxmlformats.org/spreadsheetml/2006/main">
  <authors>
    <author>BuhFN</author>
  </authors>
  <commentList>
    <comment ref="D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Росрезерв</t>
        </r>
      </text>
    </comment>
  </commentList>
</comments>
</file>

<file path=xl/sharedStrings.xml><?xml version="1.0" encoding="utf-8"?>
<sst xmlns="http://schemas.openxmlformats.org/spreadsheetml/2006/main" count="185" uniqueCount="151">
  <si>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</si>
  <si>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</si>
  <si>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</si>
  <si>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</si>
  <si>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</si>
  <si>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</si>
  <si>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</si>
  <si>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</si>
  <si>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</si>
  <si>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</si>
  <si>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</si>
  <si>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</si>
  <si>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</si>
  <si>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</si>
  <si>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</si>
  <si>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</si>
  <si>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</si>
  <si>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</si>
  <si>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</si>
  <si>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</si>
  <si>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</si>
  <si>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</si>
  <si>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</si>
  <si>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</si>
  <si>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</si>
  <si>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</si>
  <si>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</si>
  <si>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</si>
  <si>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</si>
  <si>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</si>
  <si>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</si>
  <si>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</si>
  <si>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</si>
  <si>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</si>
  <si>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</si>
  <si>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</si>
  <si>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</si>
  <si>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</si>
  <si>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</si>
  <si>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</si>
  <si>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</si>
  <si>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</si>
  <si>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</si>
  <si>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</si>
  <si>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</si>
  <si>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</si>
  <si>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</si>
  <si>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</si>
  <si>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</si>
  <si>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</si>
  <si>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</si>
  <si>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</si>
  <si>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</si>
  <si>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</si>
  <si>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</si>
  <si>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</si>
  <si>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</si>
  <si>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</si>
  <si>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</si>
  <si>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</si>
  <si>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</si>
  <si>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</si>
  <si>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</si>
  <si>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</si>
  <si>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</si>
  <si>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</si>
  <si>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</si>
  <si>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</si>
  <si>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</si>
  <si>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</si>
  <si>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</si>
  <si>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</si>
  <si>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</si>
  <si>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</si>
  <si>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</si>
  <si>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</si>
  <si>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</si>
  <si>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</si>
  <si>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</si>
  <si>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</si>
  <si>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</si>
  <si>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</si>
  <si>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</si>
  <si>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</si>
  <si>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</si>
  <si>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</si>
  <si>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Пушкинская,  50</t>
  </si>
  <si>
    <t>ООО "Эра"</t>
  </si>
  <si>
    <t>2-265-897</t>
  </si>
  <si>
    <t>неименование работ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</si>
  <si>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</si>
  <si>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</si>
  <si>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</si>
  <si>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</si>
  <si>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</si>
  <si>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</si>
  <si>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</si>
  <si>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</si>
  <si>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</si>
  <si>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</si>
  <si>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</si>
  <si>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</si>
  <si>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</si>
  <si>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</si>
  <si>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</si>
  <si>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</si>
  <si>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50 по ул. Пушкинская</t>
  </si>
  <si>
    <t>1 069,50 м2</t>
  </si>
  <si>
    <t>Ленинского района"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</si>
  <si>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</si>
  <si>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</si>
  <si>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</si>
  <si>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</si>
  <si>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</si>
  <si>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</si>
  <si>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</si>
  <si>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переходящие остатки д/ср-в на конец периода</t>
  </si>
  <si>
    <t>ООО " Восток Мегаполис"</t>
  </si>
  <si>
    <t>ВСЕГО ПО ДОМУ: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</si>
  <si>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</si>
  <si>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</si>
  <si>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</si>
  <si>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</si>
  <si>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сумма, т.р.</t>
  </si>
  <si>
    <t>исполнитель</t>
  </si>
  <si>
    <t>итого: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</si>
  <si>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</si>
  <si>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</si>
  <si>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</si>
  <si>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</si>
  <si>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</si>
  <si>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</si>
  <si>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3. Перечень работ, выполненных по статье " текущий ремонт"  в 2019 году.</t>
  </si>
  <si>
    <t>План по статье "текущий ремонт" на 2020 год</t>
  </si>
  <si>
    <t>А.А. Тяптин</t>
  </si>
  <si>
    <t>2-205-087</t>
  </si>
  <si>
    <t>Предложение Управляющей компании - косметический ремонт подъездов с 1-4. Выполнение необходимых работ возможно за счет дополнительного сбора средств  на основании решения общего собрания собственников.</t>
  </si>
  <si>
    <t>Экспертиза сметной документации по придомовой территории</t>
  </si>
  <si>
    <t>11.19г</t>
  </si>
  <si>
    <t>колич-во</t>
  </si>
  <si>
    <t>1 компл</t>
  </si>
  <si>
    <t>ЭкоПроектЭкспертиза</t>
  </si>
  <si>
    <t>Востановление лестницы на придомовой территории</t>
  </si>
  <si>
    <t>04.19г</t>
  </si>
  <si>
    <t>Эра</t>
  </si>
  <si>
    <t>Дизайнпроект</t>
  </si>
  <si>
    <t>Аварийный ремонт мягкой кровли (кв.31)</t>
  </si>
  <si>
    <t>08.19г</t>
  </si>
  <si>
    <t>8 м2</t>
  </si>
  <si>
    <t>Тяптин Андрей Александрович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</si>
  <si>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635 / 03         от     16 . 03 .2020 г.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</si>
</sst>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;@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2" fontId="0" fillId="2" borderId="0" xfId="0" applyNumberForma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" xfId="0" applyFont="1" applyBorder="1"/>
    <xf numFmtId="0" fontId="16" fillId="0" borderId="1" xfId="0" applyFont="1" applyBorder="1"/>
    <xf numFmtId="0" fontId="12" fillId="0" borderId="5" xfId="0" applyFont="1" applyBorder="1" applyAlignment="1"/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0" fillId="0" borderId="1" xfId="0" applyBorder="1"/>
    <xf numFmtId="2" fontId="4" fillId="0" borderId="0" xfId="0" applyNumberFormat="1" applyFont="1"/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6" xfId="0" applyNumberFormat="1" applyFont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31" zoomScaleNormal="100" workbookViewId="0">
      <selection sqref="A1:D47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4" t="s">
        <v>9</v>
      </c>
      <c r="C3" s="24" t="s">
        <v>106</v>
      </c>
    </row>
    <row r="4" spans="1:4" ht="14.25" customHeight="1" x14ac:dyDescent="0.25">
      <c r="A4" s="22" t="s">
        <v>150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46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43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9" t="s">
        <v>149</v>
      </c>
      <c r="D9" s="130"/>
    </row>
    <row r="10" spans="1:4" s="3" customFormat="1" ht="24" customHeight="1" x14ac:dyDescent="0.25">
      <c r="A10" s="13" t="s">
        <v>2</v>
      </c>
      <c r="B10" s="15" t="s">
        <v>11</v>
      </c>
      <c r="C10" s="131" t="s">
        <v>68</v>
      </c>
      <c r="D10" s="132"/>
    </row>
    <row r="11" spans="1:4" s="3" customFormat="1" ht="15" customHeight="1" x14ac:dyDescent="0.25">
      <c r="A11" s="13" t="s">
        <v>3</v>
      </c>
      <c r="B11" s="14" t="s">
        <v>12</v>
      </c>
      <c r="C11" s="133" t="s">
        <v>13</v>
      </c>
      <c r="D11" s="134"/>
    </row>
    <row r="12" spans="1:4" s="3" customFormat="1" ht="18" customHeight="1" x14ac:dyDescent="0.25">
      <c r="A12" s="138">
        <v>5</v>
      </c>
      <c r="B12" s="138" t="s">
        <v>90</v>
      </c>
      <c r="C12" s="58" t="s">
        <v>91</v>
      </c>
      <c r="D12" s="59" t="s">
        <v>92</v>
      </c>
    </row>
    <row r="13" spans="1:4" s="3" customFormat="1" ht="14.25" customHeight="1" x14ac:dyDescent="0.25">
      <c r="A13" s="138"/>
      <c r="B13" s="138"/>
      <c r="C13" s="58" t="s">
        <v>93</v>
      </c>
      <c r="D13" s="59" t="s">
        <v>94</v>
      </c>
    </row>
    <row r="14" spans="1:4" s="3" customFormat="1" x14ac:dyDescent="0.25">
      <c r="A14" s="138"/>
      <c r="B14" s="138"/>
      <c r="C14" s="58" t="s">
        <v>95</v>
      </c>
      <c r="D14" s="59" t="s">
        <v>96</v>
      </c>
    </row>
    <row r="15" spans="1:4" s="3" customFormat="1" ht="16.5" customHeight="1" x14ac:dyDescent="0.25">
      <c r="A15" s="138"/>
      <c r="B15" s="138"/>
      <c r="C15" s="58" t="s">
        <v>97</v>
      </c>
      <c r="D15" s="59" t="s">
        <v>99</v>
      </c>
    </row>
    <row r="16" spans="1:4" s="3" customFormat="1" ht="16.5" customHeight="1" x14ac:dyDescent="0.25">
      <c r="A16" s="138"/>
      <c r="B16" s="138"/>
      <c r="C16" s="58" t="s">
        <v>98</v>
      </c>
      <c r="D16" s="59" t="s">
        <v>92</v>
      </c>
    </row>
    <row r="17" spans="1:4" s="5" customFormat="1" ht="15.75" customHeight="1" x14ac:dyDescent="0.25">
      <c r="A17" s="138"/>
      <c r="B17" s="138"/>
      <c r="C17" s="58" t="s">
        <v>100</v>
      </c>
      <c r="D17" s="59" t="s">
        <v>101</v>
      </c>
    </row>
    <row r="18" spans="1:4" s="5" customFormat="1" ht="15.75" customHeight="1" x14ac:dyDescent="0.25">
      <c r="A18" s="138"/>
      <c r="B18" s="138"/>
      <c r="C18" s="60" t="s">
        <v>102</v>
      </c>
      <c r="D18" s="59" t="s">
        <v>103</v>
      </c>
    </row>
    <row r="19" spans="1:4" ht="21.75" customHeight="1" x14ac:dyDescent="0.25">
      <c r="A19" s="13" t="s">
        <v>4</v>
      </c>
      <c r="B19" s="14" t="s">
        <v>14</v>
      </c>
      <c r="C19" s="139" t="s">
        <v>83</v>
      </c>
      <c r="D19" s="140"/>
    </row>
    <row r="20" spans="1:4" s="5" customFormat="1" ht="19.5" customHeight="1" x14ac:dyDescent="0.25">
      <c r="A20" s="13" t="s">
        <v>5</v>
      </c>
      <c r="B20" s="14" t="s">
        <v>15</v>
      </c>
      <c r="C20" s="141" t="s">
        <v>50</v>
      </c>
      <c r="D20" s="142"/>
    </row>
    <row r="21" spans="1:4" s="5" customFormat="1" ht="15" customHeight="1" x14ac:dyDescent="0.25">
      <c r="A21" s="13" t="s">
        <v>6</v>
      </c>
      <c r="B21" s="14" t="s">
        <v>16</v>
      </c>
      <c r="C21" s="131" t="s">
        <v>17</v>
      </c>
      <c r="D21" s="143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7" customHeight="1" x14ac:dyDescent="0.25">
      <c r="A26" s="135" t="s">
        <v>24</v>
      </c>
      <c r="B26" s="136"/>
      <c r="C26" s="136"/>
      <c r="D26" s="137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104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87</v>
      </c>
      <c r="C30" s="6" t="s">
        <v>105</v>
      </c>
      <c r="D30" s="6" t="s">
        <v>88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117</v>
      </c>
      <c r="C33" s="6" t="s">
        <v>105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27">
        <v>1967</v>
      </c>
      <c r="D38" s="128"/>
    </row>
    <row r="39" spans="1:4" x14ac:dyDescent="0.25">
      <c r="A39" s="7">
        <v>2</v>
      </c>
      <c r="B39" s="6" t="s">
        <v>31</v>
      </c>
      <c r="C39" s="127">
        <v>5</v>
      </c>
      <c r="D39" s="128"/>
    </row>
    <row r="40" spans="1:4" x14ac:dyDescent="0.25">
      <c r="A40" s="7">
        <v>3</v>
      </c>
      <c r="B40" s="6" t="s">
        <v>32</v>
      </c>
      <c r="C40" s="127">
        <v>4</v>
      </c>
      <c r="D40" s="128"/>
    </row>
    <row r="41" spans="1:4" ht="15" customHeight="1" x14ac:dyDescent="0.25">
      <c r="A41" s="7">
        <v>4</v>
      </c>
      <c r="B41" s="6" t="s">
        <v>30</v>
      </c>
      <c r="C41" s="127" t="s">
        <v>75</v>
      </c>
      <c r="D41" s="128"/>
    </row>
    <row r="42" spans="1:4" x14ac:dyDescent="0.25">
      <c r="A42" s="7">
        <v>5</v>
      </c>
      <c r="B42" s="6" t="s">
        <v>33</v>
      </c>
      <c r="C42" s="127" t="s">
        <v>75</v>
      </c>
      <c r="D42" s="128"/>
    </row>
    <row r="43" spans="1:4" x14ac:dyDescent="0.25">
      <c r="A43" s="7">
        <v>6</v>
      </c>
      <c r="B43" s="6" t="s">
        <v>34</v>
      </c>
      <c r="C43" s="127">
        <v>2539.6</v>
      </c>
      <c r="D43" s="128"/>
    </row>
    <row r="44" spans="1:4" ht="15" customHeight="1" x14ac:dyDescent="0.25">
      <c r="A44" s="7">
        <v>7</v>
      </c>
      <c r="B44" s="6" t="s">
        <v>35</v>
      </c>
      <c r="C44" s="127" t="s">
        <v>107</v>
      </c>
      <c r="D44" s="128"/>
    </row>
    <row r="45" spans="1:4" x14ac:dyDescent="0.25">
      <c r="A45" s="7">
        <v>8</v>
      </c>
      <c r="B45" s="6" t="s">
        <v>36</v>
      </c>
      <c r="C45" s="127">
        <v>867.9</v>
      </c>
      <c r="D45" s="128"/>
    </row>
    <row r="46" spans="1:4" x14ac:dyDescent="0.25">
      <c r="A46" s="7">
        <v>9</v>
      </c>
      <c r="B46" s="6" t="s">
        <v>109</v>
      </c>
      <c r="C46" s="127">
        <v>90</v>
      </c>
      <c r="D46" s="132"/>
    </row>
    <row r="47" spans="1:4" x14ac:dyDescent="0.25">
      <c r="A47" s="7">
        <v>10</v>
      </c>
      <c r="B47" s="6" t="s">
        <v>67</v>
      </c>
      <c r="C47" s="144">
        <v>41122</v>
      </c>
      <c r="D47" s="145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6"/>
  <sheetViews>
    <sheetView topLeftCell="A64" workbookViewId="0">
      <selection sqref="A1:H76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8.140625" customWidth="1"/>
    <col min="7" max="7" width="10.42578125" customWidth="1"/>
    <col min="8" max="8" width="11.28515625" customWidth="1"/>
    <col min="9" max="9" width="12.28515625" customWidth="1"/>
  </cols>
  <sheetData>
    <row r="1" spans="1:26" x14ac:dyDescent="0.25">
      <c r="A1" s="4" t="s">
        <v>113</v>
      </c>
      <c r="B1"/>
      <c r="C1" s="36"/>
      <c r="D1" s="36"/>
      <c r="G1" s="36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129</v>
      </c>
      <c r="B2"/>
      <c r="C2" s="36"/>
      <c r="D2" s="36"/>
      <c r="G2" s="36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56.25" customHeight="1" x14ac:dyDescent="0.25">
      <c r="A3" s="153" t="s">
        <v>55</v>
      </c>
      <c r="B3" s="154"/>
      <c r="C3" s="84" t="s">
        <v>56</v>
      </c>
      <c r="D3" s="29" t="s">
        <v>57</v>
      </c>
      <c r="E3" s="29" t="s">
        <v>58</v>
      </c>
      <c r="F3" s="29" t="s">
        <v>59</v>
      </c>
      <c r="G3" s="37" t="s">
        <v>60</v>
      </c>
      <c r="H3" s="29" t="s">
        <v>61</v>
      </c>
      <c r="I3" s="85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s="93" customFormat="1" ht="29.25" customHeight="1" x14ac:dyDescent="0.25">
      <c r="A4" s="156" t="s">
        <v>130</v>
      </c>
      <c r="B4" s="156"/>
      <c r="C4" s="86"/>
      <c r="D4" s="87">
        <f>D5+D6</f>
        <v>-255.75</v>
      </c>
      <c r="E4" s="88"/>
      <c r="F4" s="89"/>
      <c r="G4" s="89"/>
      <c r="H4" s="90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93" customFormat="1" ht="23.25" customHeight="1" x14ac:dyDescent="0.25">
      <c r="A5" s="94" t="s">
        <v>114</v>
      </c>
      <c r="B5" s="94"/>
      <c r="C5" s="86"/>
      <c r="D5" s="87">
        <v>310.02999999999997</v>
      </c>
      <c r="E5" s="88"/>
      <c r="F5" s="89"/>
      <c r="G5" s="89"/>
      <c r="H5" s="95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s="93" customFormat="1" ht="22.5" customHeight="1" x14ac:dyDescent="0.25">
      <c r="A6" s="94" t="s">
        <v>115</v>
      </c>
      <c r="B6" s="94"/>
      <c r="C6" s="86"/>
      <c r="D6" s="87">
        <v>-565.78</v>
      </c>
      <c r="E6" s="88"/>
      <c r="F6" s="89"/>
      <c r="G6" s="89"/>
      <c r="H6" s="90"/>
      <c r="I6" s="91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" customHeight="1" x14ac:dyDescent="0.25">
      <c r="A7" s="157" t="s">
        <v>131</v>
      </c>
      <c r="B7" s="158"/>
      <c r="C7" s="158"/>
      <c r="D7" s="158"/>
      <c r="E7" s="158"/>
      <c r="F7" s="158"/>
      <c r="G7" s="158"/>
      <c r="H7" s="159"/>
      <c r="I7" s="85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56.25" customHeight="1" x14ac:dyDescent="0.25">
      <c r="A8" s="153" t="s">
        <v>55</v>
      </c>
      <c r="B8" s="154"/>
      <c r="C8" s="41" t="s">
        <v>56</v>
      </c>
      <c r="D8" s="29" t="s">
        <v>57</v>
      </c>
      <c r="E8" s="29" t="s">
        <v>58</v>
      </c>
      <c r="F8" s="29" t="s">
        <v>59</v>
      </c>
      <c r="G8" s="37" t="s">
        <v>60</v>
      </c>
      <c r="H8" s="29" t="s">
        <v>61</v>
      </c>
    </row>
    <row r="9" spans="1:26" ht="17.25" customHeight="1" x14ac:dyDescent="0.25">
      <c r="A9" s="153" t="s">
        <v>62</v>
      </c>
      <c r="B9" s="148"/>
      <c r="C9" s="42">
        <f>C13+C16+C19+C22</f>
        <v>16.100000000000001</v>
      </c>
      <c r="D9" s="68">
        <v>-74.98</v>
      </c>
      <c r="E9" s="68">
        <f>E13+E16+E19+E22</f>
        <v>490.07000000000005</v>
      </c>
      <c r="F9" s="68">
        <f>F13+F16+F19+F22</f>
        <v>490.91999999999996</v>
      </c>
      <c r="G9" s="68">
        <f>G13+G16+G19+G22</f>
        <v>490.91999999999996</v>
      </c>
      <c r="H9" s="69">
        <f>F9-E9+D9</f>
        <v>-74.130000000000095</v>
      </c>
    </row>
    <row r="10" spans="1:26" x14ac:dyDescent="0.25">
      <c r="A10" s="38" t="s">
        <v>63</v>
      </c>
      <c r="B10" s="39"/>
      <c r="C10" s="43">
        <f>C9-C11</f>
        <v>14.490000000000002</v>
      </c>
      <c r="D10" s="48">
        <f>D9-D11</f>
        <v>-67.481999999999999</v>
      </c>
      <c r="E10" s="48">
        <f>E9-E11</f>
        <v>441.06300000000005</v>
      </c>
      <c r="F10" s="48">
        <f>F9-F11</f>
        <v>441.82799999999997</v>
      </c>
      <c r="G10" s="48">
        <f>G9-G11</f>
        <v>441.82799999999997</v>
      </c>
      <c r="H10" s="69">
        <f t="shared" ref="H10:H11" si="0">F10-E10+D10</f>
        <v>-66.71700000000007</v>
      </c>
    </row>
    <row r="11" spans="1:26" x14ac:dyDescent="0.25">
      <c r="A11" s="160" t="s">
        <v>64</v>
      </c>
      <c r="B11" s="161"/>
      <c r="C11" s="43">
        <f>C9*10%</f>
        <v>1.6100000000000003</v>
      </c>
      <c r="D11" s="48">
        <f>D9*10%</f>
        <v>-7.4980000000000011</v>
      </c>
      <c r="E11" s="48">
        <f>E9*10%</f>
        <v>49.007000000000005</v>
      </c>
      <c r="F11" s="48">
        <f>F9*10%</f>
        <v>49.091999999999999</v>
      </c>
      <c r="G11" s="48">
        <f>G9*10%</f>
        <v>49.091999999999999</v>
      </c>
      <c r="H11" s="69">
        <f t="shared" si="0"/>
        <v>-7.4130000000000074</v>
      </c>
    </row>
    <row r="12" spans="1:26" ht="13.5" customHeight="1" x14ac:dyDescent="0.25">
      <c r="A12" s="146" t="s">
        <v>65</v>
      </c>
      <c r="B12" s="147"/>
      <c r="C12" s="147"/>
      <c r="D12" s="147"/>
      <c r="E12" s="147"/>
      <c r="F12" s="147"/>
      <c r="G12" s="147"/>
      <c r="H12" s="148"/>
    </row>
    <row r="13" spans="1:26" x14ac:dyDescent="0.25">
      <c r="A13" s="149" t="s">
        <v>47</v>
      </c>
      <c r="B13" s="150"/>
      <c r="C13" s="42">
        <v>5.75</v>
      </c>
      <c r="D13" s="66">
        <v>-41.62</v>
      </c>
      <c r="E13" s="66">
        <v>175.02</v>
      </c>
      <c r="F13" s="66">
        <v>176.09</v>
      </c>
      <c r="G13" s="66">
        <f>F13</f>
        <v>176.09</v>
      </c>
      <c r="H13" s="48">
        <f>F13-E13+D13</f>
        <v>-40.550000000000004</v>
      </c>
    </row>
    <row r="14" spans="1:26" x14ac:dyDescent="0.25">
      <c r="A14" s="38" t="s">
        <v>63</v>
      </c>
      <c r="B14" s="39"/>
      <c r="C14" s="43">
        <f>C13-C15</f>
        <v>5.1749999999999998</v>
      </c>
      <c r="D14" s="48">
        <f>D13-D15</f>
        <v>-37.457999999999998</v>
      </c>
      <c r="E14" s="48">
        <f>E13-E15</f>
        <v>157.518</v>
      </c>
      <c r="F14" s="48">
        <f>F13-F15</f>
        <v>158.48099999999999</v>
      </c>
      <c r="G14" s="48">
        <f>G13-G15</f>
        <v>158.48099999999999</v>
      </c>
      <c r="H14" s="48">
        <f t="shared" ref="H14:H24" si="1">F14-E14+D14</f>
        <v>-36.495000000000005</v>
      </c>
    </row>
    <row r="15" spans="1:26" x14ac:dyDescent="0.25">
      <c r="A15" s="160" t="s">
        <v>64</v>
      </c>
      <c r="B15" s="161"/>
      <c r="C15" s="43">
        <f>C13*10%</f>
        <v>0.57500000000000007</v>
      </c>
      <c r="D15" s="48">
        <f>D13*10%</f>
        <v>-4.1619999999999999</v>
      </c>
      <c r="E15" s="48">
        <f>E13*10%</f>
        <v>17.502000000000002</v>
      </c>
      <c r="F15" s="48">
        <f>F13*10%</f>
        <v>17.609000000000002</v>
      </c>
      <c r="G15" s="48">
        <f>G13*10%</f>
        <v>17.609000000000002</v>
      </c>
      <c r="H15" s="48">
        <f t="shared" si="1"/>
        <v>-4.0550000000000006</v>
      </c>
    </row>
    <row r="16" spans="1:26" ht="23.25" customHeight="1" x14ac:dyDescent="0.25">
      <c r="A16" s="149" t="s">
        <v>39</v>
      </c>
      <c r="B16" s="150"/>
      <c r="C16" s="42">
        <v>3.51</v>
      </c>
      <c r="D16" s="66">
        <v>-25.47</v>
      </c>
      <c r="E16" s="66">
        <v>106.84</v>
      </c>
      <c r="F16" s="66">
        <v>110.21</v>
      </c>
      <c r="G16" s="66">
        <f>F16</f>
        <v>110.21</v>
      </c>
      <c r="H16" s="48">
        <f t="shared" si="1"/>
        <v>-22.100000000000009</v>
      </c>
    </row>
    <row r="17" spans="1:10" x14ac:dyDescent="0.25">
      <c r="A17" s="38" t="s">
        <v>63</v>
      </c>
      <c r="B17" s="39"/>
      <c r="C17" s="43">
        <f>C16-C18</f>
        <v>3.1589999999999998</v>
      </c>
      <c r="D17" s="48">
        <f>D16-D18</f>
        <v>-22.922999999999998</v>
      </c>
      <c r="E17" s="48">
        <f>E16-E18</f>
        <v>96.156000000000006</v>
      </c>
      <c r="F17" s="48">
        <f>F16-F18</f>
        <v>99.188999999999993</v>
      </c>
      <c r="G17" s="48">
        <f>G16-G18</f>
        <v>99.188999999999993</v>
      </c>
      <c r="H17" s="48">
        <f t="shared" si="1"/>
        <v>-19.890000000000011</v>
      </c>
    </row>
    <row r="18" spans="1:10" ht="15" customHeight="1" x14ac:dyDescent="0.25">
      <c r="A18" s="160" t="s">
        <v>64</v>
      </c>
      <c r="B18" s="161"/>
      <c r="C18" s="43">
        <f>C16*10%</f>
        <v>0.35099999999999998</v>
      </c>
      <c r="D18" s="48">
        <f>D16*10%</f>
        <v>-2.5470000000000002</v>
      </c>
      <c r="E18" s="48">
        <f>E16*10%</f>
        <v>10.684000000000001</v>
      </c>
      <c r="F18" s="48">
        <f>F16*10%</f>
        <v>11.021000000000001</v>
      </c>
      <c r="G18" s="48">
        <f>G16*10%</f>
        <v>11.021000000000001</v>
      </c>
      <c r="H18" s="48">
        <f t="shared" si="1"/>
        <v>-2.2100000000000004</v>
      </c>
    </row>
    <row r="19" spans="1:10" ht="15.75" customHeight="1" x14ac:dyDescent="0.25">
      <c r="A19" s="149" t="s">
        <v>48</v>
      </c>
      <c r="B19" s="150"/>
      <c r="C19" s="41">
        <v>2.41</v>
      </c>
      <c r="D19" s="66">
        <v>-17.53</v>
      </c>
      <c r="E19" s="66">
        <v>73.36</v>
      </c>
      <c r="F19" s="66">
        <v>73.709999999999994</v>
      </c>
      <c r="G19" s="66">
        <f>F19</f>
        <v>73.709999999999994</v>
      </c>
      <c r="H19" s="48">
        <f t="shared" si="1"/>
        <v>-17.180000000000007</v>
      </c>
    </row>
    <row r="20" spans="1:10" ht="13.5" customHeight="1" x14ac:dyDescent="0.25">
      <c r="A20" s="38" t="s">
        <v>63</v>
      </c>
      <c r="B20" s="39"/>
      <c r="C20" s="43">
        <f>C19-C21</f>
        <v>2.169</v>
      </c>
      <c r="D20" s="48">
        <f>D19-D21</f>
        <v>-15.777000000000001</v>
      </c>
      <c r="E20" s="48">
        <f>E19-E21</f>
        <v>66.024000000000001</v>
      </c>
      <c r="F20" s="48">
        <f>F19-F21</f>
        <v>66.338999999999999</v>
      </c>
      <c r="G20" s="48">
        <f>G19-G21</f>
        <v>66.338999999999999</v>
      </c>
      <c r="H20" s="48">
        <f t="shared" si="1"/>
        <v>-15.462000000000003</v>
      </c>
    </row>
    <row r="21" spans="1:10" ht="12.75" customHeight="1" x14ac:dyDescent="0.25">
      <c r="A21" s="160" t="s">
        <v>64</v>
      </c>
      <c r="B21" s="161"/>
      <c r="C21" s="43">
        <f>C19*10%</f>
        <v>0.24100000000000002</v>
      </c>
      <c r="D21" s="48">
        <f>D19*10%</f>
        <v>-1.7530000000000001</v>
      </c>
      <c r="E21" s="48">
        <f>E19*10%</f>
        <v>7.3360000000000003</v>
      </c>
      <c r="F21" s="48">
        <f>F19*10%</f>
        <v>7.3709999999999996</v>
      </c>
      <c r="G21" s="48">
        <f>G19*10%</f>
        <v>7.3709999999999996</v>
      </c>
      <c r="H21" s="48">
        <f t="shared" si="1"/>
        <v>-1.7180000000000009</v>
      </c>
    </row>
    <row r="22" spans="1:10" ht="14.25" customHeight="1" x14ac:dyDescent="0.25">
      <c r="A22" s="11" t="s">
        <v>85</v>
      </c>
      <c r="B22" s="40"/>
      <c r="C22" s="44">
        <v>4.43</v>
      </c>
      <c r="D22" s="48">
        <v>-29.78</v>
      </c>
      <c r="E22" s="48">
        <f>130.72+1.11+0.28+2.74</f>
        <v>134.85000000000002</v>
      </c>
      <c r="F22" s="48">
        <f>127.26+0.79+0.2+2.66</f>
        <v>130.91</v>
      </c>
      <c r="G22" s="48">
        <f>F22</f>
        <v>130.91</v>
      </c>
      <c r="H22" s="48">
        <f t="shared" si="1"/>
        <v>-33.720000000000027</v>
      </c>
    </row>
    <row r="23" spans="1:10" ht="14.25" customHeight="1" x14ac:dyDescent="0.25">
      <c r="A23" s="38" t="s">
        <v>63</v>
      </c>
      <c r="B23" s="39"/>
      <c r="C23" s="43">
        <f>C22-C24</f>
        <v>3.9869999999999997</v>
      </c>
      <c r="D23" s="48">
        <f>D22-D24</f>
        <v>-26.802</v>
      </c>
      <c r="E23" s="48">
        <f>E22-E24</f>
        <v>121.36500000000002</v>
      </c>
      <c r="F23" s="48">
        <f>F22-F24</f>
        <v>117.81899999999999</v>
      </c>
      <c r="G23" s="48">
        <f>G22-G24</f>
        <v>117.81899999999999</v>
      </c>
      <c r="H23" s="48">
        <f t="shared" si="1"/>
        <v>-30.348000000000035</v>
      </c>
    </row>
    <row r="24" spans="1:10" x14ac:dyDescent="0.25">
      <c r="A24" s="160" t="s">
        <v>64</v>
      </c>
      <c r="B24" s="161"/>
      <c r="C24" s="43">
        <f>C22*10%</f>
        <v>0.443</v>
      </c>
      <c r="D24" s="48">
        <f>D22*10%</f>
        <v>-2.9780000000000002</v>
      </c>
      <c r="E24" s="48">
        <f>E22*10%</f>
        <v>13.485000000000003</v>
      </c>
      <c r="F24" s="48">
        <f>F22*10%</f>
        <v>13.091000000000001</v>
      </c>
      <c r="G24" s="48">
        <f>G22*10%</f>
        <v>13.091000000000001</v>
      </c>
      <c r="H24" s="48">
        <f t="shared" si="1"/>
        <v>-3.3720000000000021</v>
      </c>
    </row>
    <row r="25" spans="1:10" s="93" customFormat="1" ht="9" customHeight="1" x14ac:dyDescent="0.25">
      <c r="A25" s="96"/>
      <c r="B25" s="97"/>
      <c r="C25" s="98"/>
      <c r="D25" s="99"/>
      <c r="E25" s="100"/>
      <c r="F25" s="100"/>
      <c r="G25" s="101"/>
      <c r="H25" s="100"/>
    </row>
    <row r="26" spans="1:10" s="4" customFormat="1" ht="15" customHeight="1" x14ac:dyDescent="0.25">
      <c r="A26" s="153" t="s">
        <v>40</v>
      </c>
      <c r="B26" s="154"/>
      <c r="C26" s="44">
        <v>5.38</v>
      </c>
      <c r="D26" s="69">
        <v>-482.18</v>
      </c>
      <c r="E26" s="69">
        <v>163.77000000000001</v>
      </c>
      <c r="F26" s="69">
        <v>164.65</v>
      </c>
      <c r="G26" s="70">
        <f>G27+G28</f>
        <v>74.144999999999996</v>
      </c>
      <c r="H26" s="69">
        <f t="shared" ref="H26:H28" si="2">F26-E26-G26+D26+F26</f>
        <v>-390.79500000000007</v>
      </c>
      <c r="J26" s="125"/>
    </row>
    <row r="27" spans="1:10" s="4" customFormat="1" ht="12.75" customHeight="1" x14ac:dyDescent="0.25">
      <c r="A27" s="71" t="s">
        <v>66</v>
      </c>
      <c r="B27" s="72"/>
      <c r="C27" s="44">
        <f>C26-C28</f>
        <v>4.8419999999999996</v>
      </c>
      <c r="D27" s="69">
        <v>-479.59</v>
      </c>
      <c r="E27" s="69">
        <f>E26-E28</f>
        <v>147.393</v>
      </c>
      <c r="F27" s="69">
        <f>F26-F28</f>
        <v>148.185</v>
      </c>
      <c r="G27" s="73">
        <f>G53</f>
        <v>57.68</v>
      </c>
      <c r="H27" s="69">
        <f t="shared" si="2"/>
        <v>-388.29299999999995</v>
      </c>
      <c r="J27" s="125"/>
    </row>
    <row r="28" spans="1:10" ht="12.75" customHeight="1" x14ac:dyDescent="0.25">
      <c r="A28" s="160" t="s">
        <v>64</v>
      </c>
      <c r="B28" s="161"/>
      <c r="C28" s="43">
        <f>C26*10%</f>
        <v>0.53800000000000003</v>
      </c>
      <c r="D28" s="48">
        <v>-2.6</v>
      </c>
      <c r="E28" s="48">
        <f>E26*10%</f>
        <v>16.377000000000002</v>
      </c>
      <c r="F28" s="48">
        <f>F26*10%</f>
        <v>16.465</v>
      </c>
      <c r="G28" s="48">
        <f>F28</f>
        <v>16.465</v>
      </c>
      <c r="H28" s="69">
        <f t="shared" si="2"/>
        <v>-2.512000000000004</v>
      </c>
      <c r="J28" s="126"/>
    </row>
    <row r="29" spans="1:10" ht="7.5" customHeight="1" x14ac:dyDescent="0.25">
      <c r="A29" s="110"/>
      <c r="B29" s="111"/>
      <c r="C29" s="43"/>
      <c r="D29" s="48"/>
      <c r="E29" s="48"/>
      <c r="F29" s="48"/>
      <c r="G29" s="48"/>
      <c r="H29" s="69"/>
    </row>
    <row r="30" spans="1:10" ht="12.75" customHeight="1" x14ac:dyDescent="0.25">
      <c r="A30" s="153" t="s">
        <v>119</v>
      </c>
      <c r="B30" s="154"/>
      <c r="C30" s="44"/>
      <c r="D30" s="69">
        <v>-8.6199999999999992</v>
      </c>
      <c r="E30" s="69">
        <f>E32+E33+E34+E35</f>
        <v>25.95</v>
      </c>
      <c r="F30" s="69">
        <f t="shared" ref="F30:G30" si="3">F32+F33+F34+F35</f>
        <v>27.160000000000004</v>
      </c>
      <c r="G30" s="69">
        <f t="shared" si="3"/>
        <v>27.160000000000004</v>
      </c>
      <c r="H30" s="69">
        <f>F30-E30-G30+D30+F30</f>
        <v>-7.4099999999999966</v>
      </c>
      <c r="J30" s="126"/>
    </row>
    <row r="31" spans="1:10" ht="12.75" customHeight="1" x14ac:dyDescent="0.25">
      <c r="A31" s="114" t="s">
        <v>120</v>
      </c>
      <c r="B31" s="112"/>
      <c r="C31" s="43"/>
      <c r="D31" s="48"/>
      <c r="E31" s="48"/>
      <c r="F31" s="48"/>
      <c r="G31" s="113"/>
      <c r="H31" s="48"/>
    </row>
    <row r="32" spans="1:10" ht="12.75" customHeight="1" x14ac:dyDescent="0.25">
      <c r="A32" s="155" t="s">
        <v>121</v>
      </c>
      <c r="B32" s="148"/>
      <c r="C32" s="43"/>
      <c r="D32" s="48">
        <v>-0.56000000000000005</v>
      </c>
      <c r="E32" s="48">
        <v>0.98</v>
      </c>
      <c r="F32" s="48">
        <v>1.1299999999999999</v>
      </c>
      <c r="G32" s="48">
        <f>F32</f>
        <v>1.1299999999999999</v>
      </c>
      <c r="H32" s="69">
        <f t="shared" ref="H32:H35" si="4">F32-E32-G32+D32+F32</f>
        <v>-0.41000000000000014</v>
      </c>
    </row>
    <row r="33" spans="1:26" ht="12.75" customHeight="1" x14ac:dyDescent="0.25">
      <c r="A33" s="155" t="s">
        <v>126</v>
      </c>
      <c r="B33" s="148"/>
      <c r="C33" s="43"/>
      <c r="D33" s="48">
        <v>-3</v>
      </c>
      <c r="E33" s="48">
        <v>4.4400000000000004</v>
      </c>
      <c r="F33" s="48">
        <v>5.51</v>
      </c>
      <c r="G33" s="48">
        <f t="shared" ref="G33:G35" si="5">F33</f>
        <v>5.51</v>
      </c>
      <c r="H33" s="69">
        <f t="shared" si="4"/>
        <v>-1.9300000000000006</v>
      </c>
    </row>
    <row r="34" spans="1:26" ht="12.75" customHeight="1" x14ac:dyDescent="0.25">
      <c r="A34" s="155" t="s">
        <v>127</v>
      </c>
      <c r="B34" s="148"/>
      <c r="C34" s="43"/>
      <c r="D34" s="48">
        <v>-4.6500000000000004</v>
      </c>
      <c r="E34" s="48">
        <v>19.54</v>
      </c>
      <c r="F34" s="48">
        <v>19.440000000000001</v>
      </c>
      <c r="G34" s="48">
        <f t="shared" si="5"/>
        <v>19.440000000000001</v>
      </c>
      <c r="H34" s="69">
        <f t="shared" si="4"/>
        <v>-4.7499999999999964</v>
      </c>
    </row>
    <row r="35" spans="1:26" ht="12.75" customHeight="1" x14ac:dyDescent="0.25">
      <c r="A35" s="155" t="s">
        <v>122</v>
      </c>
      <c r="B35" s="148"/>
      <c r="C35" s="43"/>
      <c r="D35" s="48">
        <v>-0.41</v>
      </c>
      <c r="E35" s="48">
        <v>0.99</v>
      </c>
      <c r="F35" s="48">
        <v>1.08</v>
      </c>
      <c r="G35" s="48">
        <f t="shared" si="5"/>
        <v>1.08</v>
      </c>
      <c r="H35" s="69">
        <f t="shared" si="4"/>
        <v>-0.31999999999999984</v>
      </c>
    </row>
    <row r="36" spans="1:26" s="93" customFormat="1" x14ac:dyDescent="0.25">
      <c r="A36" s="102" t="s">
        <v>110</v>
      </c>
      <c r="B36" s="103"/>
      <c r="C36" s="89"/>
      <c r="D36" s="104"/>
      <c r="E36" s="89">
        <f>E9+E26+E30</f>
        <v>679.79000000000008</v>
      </c>
      <c r="F36" s="89">
        <f t="shared" ref="F36:G36" si="6">F9+F26+F30</f>
        <v>682.7299999999999</v>
      </c>
      <c r="G36" s="89">
        <f t="shared" si="6"/>
        <v>592.22499999999991</v>
      </c>
      <c r="H36" s="88"/>
      <c r="I36" s="106"/>
      <c r="J36" s="106"/>
    </row>
    <row r="37" spans="1:26" s="93" customFormat="1" x14ac:dyDescent="0.25">
      <c r="A37" s="102" t="s">
        <v>111</v>
      </c>
      <c r="B37" s="103"/>
      <c r="C37" s="89"/>
      <c r="D37" s="104"/>
      <c r="E37" s="89"/>
      <c r="F37" s="89"/>
      <c r="G37" s="105"/>
      <c r="H37" s="88"/>
      <c r="I37" s="106"/>
      <c r="J37" s="106"/>
    </row>
    <row r="38" spans="1:26" s="81" customFormat="1" ht="24.75" customHeight="1" x14ac:dyDescent="0.25">
      <c r="A38" s="174" t="s">
        <v>84</v>
      </c>
      <c r="B38" s="175"/>
      <c r="C38" s="74"/>
      <c r="D38" s="75">
        <v>310.02999999999997</v>
      </c>
      <c r="E38" s="76">
        <v>69.05</v>
      </c>
      <c r="F38" s="76">
        <v>69.05</v>
      </c>
      <c r="G38" s="77">
        <f>G39</f>
        <v>11.7385</v>
      </c>
      <c r="H38" s="69">
        <f>F38-E38-G38+D38+F38</f>
        <v>367.3415</v>
      </c>
    </row>
    <row r="39" spans="1:26" s="81" customFormat="1" ht="14.25" customHeight="1" x14ac:dyDescent="0.25">
      <c r="A39" s="82" t="s">
        <v>49</v>
      </c>
      <c r="B39" s="83"/>
      <c r="C39" s="55"/>
      <c r="D39" s="57">
        <v>0</v>
      </c>
      <c r="E39" s="56">
        <f>E38*17%</f>
        <v>11.7385</v>
      </c>
      <c r="F39" s="56">
        <f>F38*17%</f>
        <v>11.7385</v>
      </c>
      <c r="G39" s="67">
        <f>F39</f>
        <v>11.7385</v>
      </c>
      <c r="H39" s="69">
        <f>F39-E39-G39+D39+F39</f>
        <v>0</v>
      </c>
    </row>
    <row r="40" spans="1:26" s="93" customFormat="1" x14ac:dyDescent="0.25">
      <c r="A40" s="178" t="s">
        <v>112</v>
      </c>
      <c r="B40" s="179"/>
      <c r="C40" s="89"/>
      <c r="D40" s="104"/>
      <c r="E40" s="89">
        <f>E38</f>
        <v>69.05</v>
      </c>
      <c r="F40" s="89">
        <f t="shared" ref="F40:G40" si="7">F38</f>
        <v>69.05</v>
      </c>
      <c r="G40" s="89">
        <f t="shared" si="7"/>
        <v>11.7385</v>
      </c>
      <c r="H40" s="88"/>
    </row>
    <row r="41" spans="1:26" s="93" customFormat="1" x14ac:dyDescent="0.25">
      <c r="A41" s="107" t="s">
        <v>118</v>
      </c>
      <c r="B41" s="108"/>
      <c r="C41" s="89"/>
      <c r="D41" s="104"/>
      <c r="E41" s="89">
        <f>E36+E40</f>
        <v>748.84</v>
      </c>
      <c r="F41" s="89">
        <f>F36+F40</f>
        <v>751.77999999999986</v>
      </c>
      <c r="G41" s="105">
        <f>G36+G40</f>
        <v>603.96349999999995</v>
      </c>
      <c r="H41" s="88"/>
    </row>
    <row r="42" spans="1:26" s="93" customFormat="1" ht="25.5" customHeight="1" x14ac:dyDescent="0.25">
      <c r="A42" s="156" t="s">
        <v>116</v>
      </c>
      <c r="B42" s="156"/>
      <c r="C42" s="86"/>
      <c r="D42" s="87">
        <f>D4</f>
        <v>-255.75</v>
      </c>
      <c r="E42" s="88"/>
      <c r="F42" s="89"/>
      <c r="G42" s="89"/>
      <c r="H42" s="69">
        <f>F41-E41-G41+D42+F41</f>
        <v>-104.99350000000027</v>
      </c>
      <c r="I42" s="109"/>
      <c r="J42" s="109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93" customFormat="1" ht="25.5" customHeight="1" x14ac:dyDescent="0.25">
      <c r="A43" s="94"/>
      <c r="B43" s="94"/>
      <c r="C43" s="86"/>
      <c r="D43" s="87"/>
      <c r="E43" s="88"/>
      <c r="F43" s="89"/>
      <c r="G43" s="89"/>
      <c r="H43" s="69">
        <f>H44+H45</f>
        <v>-104.99350000000015</v>
      </c>
      <c r="I43" s="109"/>
      <c r="J43" s="109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s="93" customFormat="1" ht="30.75" customHeight="1" x14ac:dyDescent="0.25">
      <c r="A44" s="94" t="s">
        <v>114</v>
      </c>
      <c r="B44" s="94"/>
      <c r="C44" s="86"/>
      <c r="D44" s="86"/>
      <c r="E44" s="88"/>
      <c r="F44" s="89"/>
      <c r="G44" s="89"/>
      <c r="H44" s="87">
        <f>H38</f>
        <v>367.3415</v>
      </c>
      <c r="I44" s="109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s="93" customFormat="1" ht="30.75" customHeight="1" x14ac:dyDescent="0.25">
      <c r="A45" s="94" t="s">
        <v>115</v>
      </c>
      <c r="B45" s="94"/>
      <c r="C45" s="86"/>
      <c r="D45" s="86"/>
      <c r="E45" s="88"/>
      <c r="F45" s="89"/>
      <c r="G45" s="89"/>
      <c r="H45" s="87">
        <f>H9+H26+H30</f>
        <v>-472.33500000000015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26.25" customHeight="1" x14ac:dyDescent="0.25">
      <c r="A46" s="151"/>
      <c r="B46" s="152"/>
      <c r="C46" s="152"/>
      <c r="D46" s="152"/>
      <c r="E46" s="152"/>
      <c r="F46" s="152"/>
      <c r="G46" s="152"/>
      <c r="H46" s="152"/>
    </row>
    <row r="47" spans="1:26" ht="21.75" customHeight="1" x14ac:dyDescent="0.25">
      <c r="A47" s="21" t="s">
        <v>132</v>
      </c>
      <c r="D47" s="23"/>
      <c r="E47" s="23"/>
      <c r="F47" s="23"/>
      <c r="G47" s="23"/>
    </row>
    <row r="48" spans="1:26" ht="15" customHeight="1" x14ac:dyDescent="0.25">
      <c r="A48" s="166" t="s">
        <v>89</v>
      </c>
      <c r="B48" s="161"/>
      <c r="C48" s="161"/>
      <c r="D48" s="132"/>
      <c r="E48" s="31" t="s">
        <v>51</v>
      </c>
      <c r="F48" s="31" t="s">
        <v>139</v>
      </c>
      <c r="G48" s="31" t="s">
        <v>123</v>
      </c>
      <c r="H48" s="118" t="s">
        <v>124</v>
      </c>
    </row>
    <row r="49" spans="1:10" ht="28.5" customHeight="1" x14ac:dyDescent="0.25">
      <c r="A49" s="167" t="s">
        <v>137</v>
      </c>
      <c r="B49" s="168"/>
      <c r="C49" s="168"/>
      <c r="D49" s="169"/>
      <c r="E49" s="31" t="s">
        <v>138</v>
      </c>
      <c r="F49" s="31" t="s">
        <v>140</v>
      </c>
      <c r="G49" s="31">
        <v>17.5</v>
      </c>
      <c r="H49" s="123" t="s">
        <v>141</v>
      </c>
    </row>
    <row r="50" spans="1:10" ht="19.5" customHeight="1" x14ac:dyDescent="0.25">
      <c r="A50" s="167" t="s">
        <v>142</v>
      </c>
      <c r="B50" s="168"/>
      <c r="C50" s="168"/>
      <c r="D50" s="169"/>
      <c r="E50" s="31" t="s">
        <v>143</v>
      </c>
      <c r="F50" s="31" t="s">
        <v>140</v>
      </c>
      <c r="G50" s="31">
        <v>4.72</v>
      </c>
      <c r="H50" s="124" t="s">
        <v>144</v>
      </c>
    </row>
    <row r="51" spans="1:10" ht="30" customHeight="1" x14ac:dyDescent="0.25">
      <c r="A51" s="167" t="s">
        <v>145</v>
      </c>
      <c r="B51" s="168"/>
      <c r="C51" s="168"/>
      <c r="D51" s="169"/>
      <c r="E51" s="32" t="s">
        <v>138</v>
      </c>
      <c r="F51" s="31" t="s">
        <v>140</v>
      </c>
      <c r="G51" s="33">
        <v>25</v>
      </c>
      <c r="H51" s="123" t="s">
        <v>141</v>
      </c>
      <c r="J51" s="80"/>
    </row>
    <row r="52" spans="1:10" s="4" customFormat="1" ht="13.5" customHeight="1" x14ac:dyDescent="0.25">
      <c r="A52" s="170" t="s">
        <v>146</v>
      </c>
      <c r="B52" s="176"/>
      <c r="C52" s="176"/>
      <c r="D52" s="177"/>
      <c r="E52" s="120" t="s">
        <v>147</v>
      </c>
      <c r="F52" s="121" t="s">
        <v>148</v>
      </c>
      <c r="G52" s="122">
        <v>10.46</v>
      </c>
      <c r="H52" s="124" t="s">
        <v>144</v>
      </c>
      <c r="J52" s="79"/>
    </row>
    <row r="53" spans="1:10" s="4" customFormat="1" ht="13.5" customHeight="1" x14ac:dyDescent="0.25">
      <c r="A53" s="119" t="s">
        <v>125</v>
      </c>
      <c r="B53" s="115"/>
      <c r="C53" s="115"/>
      <c r="D53" s="116"/>
      <c r="E53" s="49"/>
      <c r="F53" s="50"/>
      <c r="G53" s="51">
        <f>SUM(G49:G52)</f>
        <v>57.68</v>
      </c>
      <c r="H53" s="117"/>
    </row>
    <row r="54" spans="1:10" x14ac:dyDescent="0.25">
      <c r="A54" s="21" t="s">
        <v>41</v>
      </c>
      <c r="D54" s="23"/>
      <c r="E54" s="23"/>
      <c r="F54" s="23"/>
      <c r="G54" s="23"/>
    </row>
    <row r="55" spans="1:10" x14ac:dyDescent="0.25">
      <c r="A55" s="21" t="s">
        <v>42</v>
      </c>
      <c r="D55" s="23"/>
      <c r="E55" s="23"/>
      <c r="F55" s="23"/>
      <c r="G55" s="23"/>
    </row>
    <row r="56" spans="1:10" ht="23.25" customHeight="1" x14ac:dyDescent="0.25">
      <c r="A56" s="166" t="s">
        <v>54</v>
      </c>
      <c r="B56" s="161"/>
      <c r="C56" s="161"/>
      <c r="D56" s="161"/>
      <c r="E56" s="132"/>
      <c r="F56" s="35" t="s">
        <v>52</v>
      </c>
      <c r="G56" s="34" t="s">
        <v>53</v>
      </c>
    </row>
    <row r="57" spans="1:10" x14ac:dyDescent="0.25">
      <c r="A57" s="166" t="s">
        <v>75</v>
      </c>
      <c r="B57" s="161"/>
      <c r="C57" s="161"/>
      <c r="D57" s="161"/>
      <c r="E57" s="132"/>
      <c r="F57" s="31"/>
      <c r="G57" s="31">
        <v>0</v>
      </c>
    </row>
    <row r="58" spans="1:10" x14ac:dyDescent="0.25">
      <c r="A58" s="23"/>
      <c r="D58" s="23"/>
      <c r="E58" s="23"/>
      <c r="F58" s="23"/>
      <c r="G58" s="23"/>
    </row>
    <row r="59" spans="1:10" s="4" customFormat="1" x14ac:dyDescent="0.25">
      <c r="A59" s="21" t="s">
        <v>69</v>
      </c>
      <c r="B59" s="46"/>
      <c r="C59" s="47"/>
      <c r="D59" s="21"/>
      <c r="E59" s="21"/>
      <c r="F59" s="21"/>
      <c r="G59" s="21"/>
    </row>
    <row r="60" spans="1:10" x14ac:dyDescent="0.25">
      <c r="A60" s="170" t="s">
        <v>70</v>
      </c>
      <c r="B60" s="148"/>
      <c r="C60" s="171" t="s">
        <v>71</v>
      </c>
      <c r="D60" s="148"/>
      <c r="E60" s="31" t="s">
        <v>72</v>
      </c>
      <c r="F60" s="31" t="s">
        <v>73</v>
      </c>
      <c r="G60" s="31" t="s">
        <v>74</v>
      </c>
    </row>
    <row r="61" spans="1:10" x14ac:dyDescent="0.25">
      <c r="A61" s="170" t="s">
        <v>86</v>
      </c>
      <c r="B61" s="148"/>
      <c r="C61" s="172" t="s">
        <v>75</v>
      </c>
      <c r="D61" s="173"/>
      <c r="E61" s="31">
        <v>4</v>
      </c>
      <c r="F61" s="31" t="s">
        <v>75</v>
      </c>
      <c r="G61" s="31" t="s">
        <v>75</v>
      </c>
    </row>
    <row r="62" spans="1:10" x14ac:dyDescent="0.25">
      <c r="A62" s="23"/>
      <c r="D62" s="23"/>
      <c r="E62" s="23"/>
      <c r="F62" s="23"/>
      <c r="G62" s="23"/>
    </row>
    <row r="64" spans="1:10" x14ac:dyDescent="0.25">
      <c r="A64" s="21" t="s">
        <v>41</v>
      </c>
      <c r="E64" s="36"/>
      <c r="F64" s="36"/>
      <c r="G64" s="36"/>
    </row>
    <row r="65" spans="1:7" x14ac:dyDescent="0.25">
      <c r="A65" s="162" t="s">
        <v>133</v>
      </c>
      <c r="B65" s="163"/>
      <c r="C65" s="163"/>
      <c r="D65" s="163"/>
      <c r="E65" s="163"/>
      <c r="F65" s="163"/>
      <c r="G65" s="163"/>
    </row>
    <row r="66" spans="1:7" ht="42.75" customHeight="1" x14ac:dyDescent="0.25">
      <c r="A66" s="164" t="s">
        <v>136</v>
      </c>
      <c r="B66" s="165"/>
      <c r="C66" s="165"/>
      <c r="D66" s="165"/>
      <c r="E66" s="165"/>
      <c r="F66" s="165"/>
      <c r="G66" s="165"/>
    </row>
    <row r="69" spans="1:7" x14ac:dyDescent="0.25">
      <c r="A69" s="4" t="s">
        <v>76</v>
      </c>
      <c r="B69" s="46"/>
      <c r="C69" s="47"/>
      <c r="D69" s="4"/>
      <c r="E69" s="4" t="s">
        <v>134</v>
      </c>
      <c r="F69" s="4"/>
    </row>
    <row r="70" spans="1:7" x14ac:dyDescent="0.25">
      <c r="A70" s="4" t="s">
        <v>77</v>
      </c>
      <c r="B70" s="46"/>
      <c r="C70" s="47"/>
      <c r="D70" s="4"/>
      <c r="E70" s="4"/>
      <c r="F70" s="4"/>
    </row>
    <row r="71" spans="1:7" x14ac:dyDescent="0.25">
      <c r="A71" s="4" t="s">
        <v>108</v>
      </c>
      <c r="B71" s="46"/>
      <c r="C71" s="47"/>
      <c r="D71" s="4"/>
      <c r="E71" s="4"/>
      <c r="F71" s="4"/>
    </row>
    <row r="73" spans="1:7" x14ac:dyDescent="0.25">
      <c r="A73" s="23" t="s">
        <v>78</v>
      </c>
      <c r="B73" s="78"/>
    </row>
    <row r="74" spans="1:7" x14ac:dyDescent="0.25">
      <c r="A74" s="23" t="s">
        <v>79</v>
      </c>
      <c r="B74" s="78"/>
      <c r="C74" s="45" t="s">
        <v>23</v>
      </c>
    </row>
    <row r="75" spans="1:7" x14ac:dyDescent="0.25">
      <c r="A75" s="23" t="s">
        <v>80</v>
      </c>
      <c r="B75" s="78"/>
      <c r="C75" s="45" t="s">
        <v>81</v>
      </c>
    </row>
    <row r="76" spans="1:7" x14ac:dyDescent="0.25">
      <c r="A76" s="23" t="s">
        <v>82</v>
      </c>
      <c r="B76" s="78"/>
      <c r="C76" s="45" t="s">
        <v>135</v>
      </c>
    </row>
  </sheetData>
  <mergeCells count="38">
    <mergeCell ref="A65:G65"/>
    <mergeCell ref="A66:G66"/>
    <mergeCell ref="A28:B28"/>
    <mergeCell ref="A48:D48"/>
    <mergeCell ref="A51:D51"/>
    <mergeCell ref="A61:B61"/>
    <mergeCell ref="C60:D60"/>
    <mergeCell ref="C61:D61"/>
    <mergeCell ref="A38:B38"/>
    <mergeCell ref="A60:B60"/>
    <mergeCell ref="A52:D52"/>
    <mergeCell ref="A56:E56"/>
    <mergeCell ref="A57:E57"/>
    <mergeCell ref="A40:B40"/>
    <mergeCell ref="A49:D49"/>
    <mergeCell ref="A50:D50"/>
    <mergeCell ref="A3:B3"/>
    <mergeCell ref="A4:B4"/>
    <mergeCell ref="A7:H7"/>
    <mergeCell ref="A42:B42"/>
    <mergeCell ref="A26:B26"/>
    <mergeCell ref="A24:B24"/>
    <mergeCell ref="A15:B15"/>
    <mergeCell ref="A16:B16"/>
    <mergeCell ref="A18:B18"/>
    <mergeCell ref="A19:B19"/>
    <mergeCell ref="A21:B21"/>
    <mergeCell ref="A8:B8"/>
    <mergeCell ref="A34:B34"/>
    <mergeCell ref="A35:B35"/>
    <mergeCell ref="A9:B9"/>
    <mergeCell ref="A11:B11"/>
    <mergeCell ref="A12:H12"/>
    <mergeCell ref="A13:B13"/>
    <mergeCell ref="A46:H46"/>
    <mergeCell ref="A30:B30"/>
    <mergeCell ref="A32:B32"/>
    <mergeCell ref="A33:B3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2020-03-17T03:28:04Z</cp:lastPrinted>
  <dcterms:created xsi:type="dcterms:W3CDTF">2013-02-18T04:38:06Z</dcterms:created>
  <dcterms:modified xsi:type="dcterms:W3CDTF">2020-03-17T03:28:27Z</dcterms:modified>
</cp:coreProperties>
</file>