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50" i="8" l="1"/>
  <c r="H35" i="8"/>
  <c r="H34" i="8"/>
  <c r="H33" i="8"/>
  <c r="H32" i="8"/>
  <c r="E30" i="8"/>
  <c r="F30" i="8"/>
  <c r="G30" i="8"/>
  <c r="H30" i="8"/>
  <c r="C9" i="8"/>
  <c r="F9" i="8"/>
  <c r="E9" i="8"/>
  <c r="H9" i="8"/>
  <c r="F28" i="8"/>
  <c r="G28" i="8"/>
  <c r="G26" i="8"/>
  <c r="H26" i="8"/>
  <c r="H44" i="8"/>
  <c r="G9" i="8"/>
  <c r="G36" i="8"/>
  <c r="F36" i="8"/>
  <c r="E36" i="8"/>
  <c r="F39" i="8"/>
  <c r="G39" i="8"/>
  <c r="G38" i="8"/>
  <c r="G40" i="8"/>
  <c r="F40" i="8"/>
  <c r="E40" i="8"/>
  <c r="F27" i="8"/>
  <c r="E28" i="8"/>
  <c r="E27" i="8"/>
  <c r="H27" i="8"/>
  <c r="F41" i="8"/>
  <c r="E41" i="8"/>
  <c r="D42" i="8"/>
  <c r="G41" i="8"/>
  <c r="H42" i="8"/>
  <c r="H38" i="8"/>
  <c r="H43" i="8"/>
  <c r="E39" i="8"/>
  <c r="H39" i="8"/>
  <c r="F24" i="8"/>
  <c r="E24" i="8"/>
  <c r="D24" i="8"/>
  <c r="H24" i="8"/>
  <c r="F23" i="8"/>
  <c r="E23" i="8"/>
  <c r="D23" i="8"/>
  <c r="H23" i="8"/>
  <c r="G22" i="8"/>
  <c r="G19" i="8"/>
  <c r="G16" i="8"/>
  <c r="G13" i="8"/>
  <c r="C28" i="8"/>
  <c r="C27" i="8"/>
  <c r="C24" i="8"/>
  <c r="C23" i="8"/>
  <c r="C18" i="8"/>
  <c r="C17" i="8"/>
  <c r="H28" i="8"/>
  <c r="H22" i="8"/>
  <c r="D21" i="8"/>
  <c r="F21" i="8"/>
  <c r="E21" i="8"/>
  <c r="H21" i="8"/>
  <c r="D20" i="8"/>
  <c r="F20" i="8"/>
  <c r="E20" i="8"/>
  <c r="H20" i="8"/>
  <c r="H19" i="8"/>
  <c r="D18" i="8"/>
  <c r="F18" i="8"/>
  <c r="E18" i="8"/>
  <c r="H18" i="8"/>
  <c r="D17" i="8"/>
  <c r="F17" i="8"/>
  <c r="E17" i="8"/>
  <c r="H17" i="8"/>
  <c r="H16" i="8"/>
  <c r="D15" i="8"/>
  <c r="F15" i="8"/>
  <c r="E15" i="8"/>
  <c r="H15" i="8"/>
  <c r="D14" i="8"/>
  <c r="F14" i="8"/>
  <c r="E14" i="8"/>
  <c r="H14" i="8"/>
  <c r="H13" i="8"/>
  <c r="D11" i="8"/>
  <c r="F11" i="8"/>
  <c r="E11" i="8"/>
  <c r="H11" i="8"/>
  <c r="D10" i="8"/>
  <c r="F10" i="8"/>
  <c r="E10" i="8"/>
  <c r="H10" i="8"/>
  <c r="G24" i="8"/>
  <c r="G23" i="8"/>
  <c r="G21" i="8"/>
  <c r="G20" i="8"/>
  <c r="G18" i="8"/>
  <c r="G17" i="8"/>
  <c r="G15" i="8"/>
  <c r="G14" i="8"/>
  <c r="G11" i="8"/>
  <c r="G10" i="8"/>
  <c r="C21" i="8"/>
  <c r="C20" i="8"/>
  <c r="C15" i="8"/>
  <c r="C14" i="8"/>
  <c r="C11" i="8"/>
  <c r="C10" i="8"/>
</calcChain>
</file>

<file path=xl/comments1.xml><?xml version="1.0" encoding="utf-8"?>
<comments xmlns="http://schemas.openxmlformats.org/spreadsheetml/2006/main">
  <authors>
    <author>BuhFN</author>
  </authors>
  <commentList>
    <comment ref="D38" authorId="0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Росрезерв</t>
        </r>
      </text>
    </comment>
  </commentList>
</comments>
</file>

<file path=xl/sharedStrings.xml><?xml version="1.0" encoding="utf-8"?>
<sst xmlns="http://schemas.openxmlformats.org/spreadsheetml/2006/main" count="175" uniqueCount="145">
  <si>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</si>
  <si>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</si>
  <si>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</si>
  <si>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</si>
  <si>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</si>
  <si>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</si>
  <si>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</si>
  <si>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</si>
  <si>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</si>
  <si>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</si>
  <si>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</si>
  <si>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</si>
  <si>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</si>
  <si>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</si>
  <si>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</si>
  <si>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</si>
  <si>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</si>
  <si>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</si>
  <si>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</si>
  <si>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</si>
  <si>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</si>
  <si>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</si>
  <si>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</si>
  <si>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</si>
  <si>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</si>
  <si>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</si>
  <si>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</si>
  <si>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</si>
  <si>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</si>
  <si>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</si>
  <si>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</si>
  <si>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</si>
  <si>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</si>
  <si>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</si>
  <si>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</si>
  <si>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</si>
  <si>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</si>
  <si>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</si>
  <si>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</si>
  <si>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</si>
  <si>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</si>
  <si>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</si>
  <si>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</si>
  <si>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</si>
  <si>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</si>
  <si>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</si>
  <si>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</si>
  <si>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</si>
  <si>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</si>
  <si>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</si>
  <si>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</si>
  <si>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</si>
  <si>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</si>
  <si>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</si>
  <si>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</si>
  <si>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</si>
  <si>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</si>
  <si>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</si>
  <si>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</si>
  <si>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</si>
  <si>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</si>
  <si>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</si>
  <si>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</si>
  <si>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</si>
  <si>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</si>
  <si>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</si>
  <si>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</si>
  <si>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</si>
  <si>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</si>
  <si>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</si>
  <si>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</si>
  <si>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</si>
  <si>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</si>
  <si>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</si>
  <si>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</si>
  <si>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</si>
  <si>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</si>
  <si>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</si>
  <si>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</si>
  <si>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</si>
  <si>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</si>
  <si>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</si>
  <si>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</si>
  <si>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</si>
  <si>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</si>
  <si>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</si>
  <si>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</si>
  <si>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4. Текущий ремонт коммуникаций, проходящих через нежилые помещения</t>
  </si>
  <si>
    <t>1.4 Вывоз и утилизация ТБО</t>
  </si>
  <si>
    <t>Пушкинская,  50</t>
  </si>
  <si>
    <t>ООО "Эра"</t>
  </si>
  <si>
    <t>2-265-897</t>
  </si>
  <si>
    <t>неименование работ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</si>
  <si>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</si>
  <si>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</si>
  <si>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</si>
  <si>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</si>
  <si>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</si>
  <si>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</si>
  <si>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</si>
  <si>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</si>
  <si>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</si>
  <si>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</si>
  <si>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</si>
  <si>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</si>
  <si>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</si>
  <si>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</si>
  <si>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</si>
  <si>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</si>
  <si>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ул. Тунгусская,8</t>
  </si>
  <si>
    <t>№ 50 по ул. Пушкинская</t>
  </si>
  <si>
    <t>1 069,50 м2</t>
  </si>
  <si>
    <t>Ленинского района"</t>
  </si>
  <si>
    <t>Количество проживающих</t>
  </si>
  <si>
    <t>ИТОГО ПО ДОМУ:</t>
  </si>
  <si>
    <t>ПРОЧИЕ УСЛУГИ: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</si>
  <si>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</si>
  <si>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</si>
  <si>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</si>
  <si>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</si>
  <si>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переходящие остатки д/ср-в на конец периода</t>
  </si>
  <si>
    <t>ООО " Восток Мегаполис"</t>
  </si>
  <si>
    <t>ВСЕГО ПО ДОМУ: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</si>
  <si>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</si>
  <si>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</si>
  <si>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</si>
  <si>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</si>
  <si>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</si>
  <si>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</si>
  <si>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</si>
  <si>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</si>
  <si>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3. Перечень работ, выполненных по статье " текущий ремонт"  в 2018 году.</t>
  </si>
  <si>
    <t>сумма, т.р.</t>
  </si>
  <si>
    <t xml:space="preserve">восстановление отопления в 3-м подъезде </t>
  </si>
  <si>
    <t>3 шт</t>
  </si>
  <si>
    <t>исполнитель</t>
  </si>
  <si>
    <t>ООО Эра</t>
  </si>
  <si>
    <t>итого:</t>
  </si>
  <si>
    <t>восстановление облицовки фасада</t>
  </si>
  <si>
    <t>20 кв.м</t>
  </si>
  <si>
    <t>ГВС на содержание ОИ МКД</t>
  </si>
  <si>
    <t>эл.энергия на содержание ОИ МКД</t>
  </si>
  <si>
    <t>План по статье "текущий ремонт" на 2019 год</t>
  </si>
  <si>
    <t>Предложение Управляющей компании - ремонт системы электроснабжения, косметический ремонт подъездов. Выполнение необходимых работ возможно за счет дополнительного сбора средств  на основании решения общего собрания собственников.</t>
  </si>
  <si>
    <r>
      <t xml:space="preserve">ИСХ   № </t>
    </r>
    <r>
      <rPr>
        <b/>
        <u/>
        <sz val="9"/>
        <color theme="1"/>
        <rFont val="Calibri"/>
        <family val="2"/>
        <charset val="204"/>
        <scheme val="minor"/>
      </rPr>
      <t xml:space="preserve"> 642/02 от 28.02.2019 г.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</si>
</sst>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/mm/yy;@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3" fillId="0" borderId="1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2" fontId="9" fillId="0" borderId="6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0" fontId="0" fillId="0" borderId="0" xfId="0" applyAlignment="1"/>
    <xf numFmtId="0" fontId="3" fillId="0" borderId="4" xfId="0" applyFont="1" applyBorder="1" applyAlignment="1"/>
    <xf numFmtId="0" fontId="3" fillId="0" borderId="8" xfId="0" applyFont="1" applyBorder="1" applyAlignme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0" fontId="9" fillId="2" borderId="7" xfId="0" applyFont="1" applyFill="1" applyBorder="1" applyAlignment="1">
      <alignment wrapText="1"/>
    </xf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9" fillId="2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2" fontId="0" fillId="2" borderId="0" xfId="0" applyNumberFormat="1" applyFill="1" applyBorder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/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1" xfId="0" applyFont="1" applyBorder="1"/>
    <xf numFmtId="0" fontId="16" fillId="0" borderId="1" xfId="0" applyFont="1" applyBorder="1"/>
    <xf numFmtId="0" fontId="12" fillId="0" borderId="5" xfId="0" applyFont="1" applyBorder="1" applyAlignment="1"/>
    <xf numFmtId="17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/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6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0" fontId="16" fillId="0" borderId="2" xfId="0" applyNumberFormat="1" applyFont="1" applyBorder="1" applyAlignment="1">
      <alignment horizontal="center"/>
    </xf>
    <xf numFmtId="0" fontId="16" fillId="0" borderId="6" xfId="0" applyNumberFormat="1" applyFont="1" applyBorder="1" applyAlignment="1"/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Font="1" applyBorder="1" applyAlignment="1"/>
    <xf numFmtId="0" fontId="0" fillId="0" borderId="6" xfId="0" applyFont="1" applyBorder="1" applyAlignment="1"/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E10" sqref="E10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127</v>
      </c>
      <c r="C1" s="1"/>
    </row>
    <row r="2" spans="1:4" ht="15" customHeight="1" x14ac:dyDescent="0.25">
      <c r="A2" s="2" t="s">
        <v>46</v>
      </c>
      <c r="C2" s="4"/>
    </row>
    <row r="3" spans="1:4" ht="15.75" x14ac:dyDescent="0.25">
      <c r="B3" s="4" t="s">
        <v>9</v>
      </c>
      <c r="C3" s="24" t="s">
        <v>110</v>
      </c>
    </row>
    <row r="4" spans="1:4" ht="14.25" customHeight="1" x14ac:dyDescent="0.25">
      <c r="A4" s="22" t="s">
        <v>144</v>
      </c>
      <c r="C4" s="4"/>
    </row>
    <row r="5" spans="1:4" ht="15" customHeight="1" x14ac:dyDescent="0.25">
      <c r="A5" s="4" t="s">
        <v>7</v>
      </c>
      <c r="C5" s="4"/>
    </row>
    <row r="6" spans="1:4" s="23" customFormat="1" ht="12.75" customHeight="1" x14ac:dyDescent="0.25">
      <c r="A6" s="4" t="s">
        <v>47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8</v>
      </c>
      <c r="C8" s="27" t="s">
        <v>44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25" t="s">
        <v>11</v>
      </c>
      <c r="D9" s="126"/>
    </row>
    <row r="10" spans="1:4" s="3" customFormat="1" ht="24" customHeight="1" x14ac:dyDescent="0.25">
      <c r="A10" s="13" t="s">
        <v>2</v>
      </c>
      <c r="B10" s="15" t="s">
        <v>12</v>
      </c>
      <c r="C10" s="127" t="s">
        <v>69</v>
      </c>
      <c r="D10" s="128"/>
    </row>
    <row r="11" spans="1:4" s="3" customFormat="1" ht="15" customHeight="1" x14ac:dyDescent="0.25">
      <c r="A11" s="13" t="s">
        <v>3</v>
      </c>
      <c r="B11" s="14" t="s">
        <v>13</v>
      </c>
      <c r="C11" s="125" t="s">
        <v>14</v>
      </c>
      <c r="D11" s="126"/>
    </row>
    <row r="12" spans="1:4" s="3" customFormat="1" ht="18" customHeight="1" x14ac:dyDescent="0.25">
      <c r="A12" s="132">
        <v>5</v>
      </c>
      <c r="B12" s="132" t="s">
        <v>93</v>
      </c>
      <c r="C12" s="58" t="s">
        <v>94</v>
      </c>
      <c r="D12" s="59" t="s">
        <v>95</v>
      </c>
    </row>
    <row r="13" spans="1:4" s="3" customFormat="1" ht="14.25" customHeight="1" x14ac:dyDescent="0.25">
      <c r="A13" s="132"/>
      <c r="B13" s="132"/>
      <c r="C13" s="58" t="s">
        <v>96</v>
      </c>
      <c r="D13" s="59" t="s">
        <v>97</v>
      </c>
    </row>
    <row r="14" spans="1:4" s="3" customFormat="1" x14ac:dyDescent="0.25">
      <c r="A14" s="132"/>
      <c r="B14" s="132"/>
      <c r="C14" s="58" t="s">
        <v>98</v>
      </c>
      <c r="D14" s="59" t="s">
        <v>99</v>
      </c>
    </row>
    <row r="15" spans="1:4" s="3" customFormat="1" ht="16.5" customHeight="1" x14ac:dyDescent="0.25">
      <c r="A15" s="132"/>
      <c r="B15" s="132"/>
      <c r="C15" s="58" t="s">
        <v>100</v>
      </c>
      <c r="D15" s="59" t="s">
        <v>101</v>
      </c>
    </row>
    <row r="16" spans="1:4" s="3" customFormat="1" ht="16.5" customHeight="1" x14ac:dyDescent="0.25">
      <c r="A16" s="132"/>
      <c r="B16" s="132"/>
      <c r="C16" s="58" t="s">
        <v>102</v>
      </c>
      <c r="D16" s="59" t="s">
        <v>103</v>
      </c>
    </row>
    <row r="17" spans="1:4" s="5" customFormat="1" ht="15.75" customHeight="1" x14ac:dyDescent="0.25">
      <c r="A17" s="132"/>
      <c r="B17" s="132"/>
      <c r="C17" s="58" t="s">
        <v>104</v>
      </c>
      <c r="D17" s="59" t="s">
        <v>105</v>
      </c>
    </row>
    <row r="18" spans="1:4" s="5" customFormat="1" ht="15.75" customHeight="1" x14ac:dyDescent="0.25">
      <c r="A18" s="132"/>
      <c r="B18" s="132"/>
      <c r="C18" s="60" t="s">
        <v>106</v>
      </c>
      <c r="D18" s="59" t="s">
        <v>107</v>
      </c>
    </row>
    <row r="19" spans="1:4" ht="21.75" customHeight="1" x14ac:dyDescent="0.25">
      <c r="A19" s="13" t="s">
        <v>4</v>
      </c>
      <c r="B19" s="14" t="s">
        <v>15</v>
      </c>
      <c r="C19" s="133" t="s">
        <v>86</v>
      </c>
      <c r="D19" s="134"/>
    </row>
    <row r="20" spans="1:4" s="5" customFormat="1" ht="19.5" customHeight="1" x14ac:dyDescent="0.25">
      <c r="A20" s="13" t="s">
        <v>5</v>
      </c>
      <c r="B20" s="14" t="s">
        <v>16</v>
      </c>
      <c r="C20" s="135" t="s">
        <v>51</v>
      </c>
      <c r="D20" s="136"/>
    </row>
    <row r="21" spans="1:4" s="5" customFormat="1" ht="15" customHeight="1" x14ac:dyDescent="0.25">
      <c r="A21" s="13" t="s">
        <v>6</v>
      </c>
      <c r="B21" s="14" t="s">
        <v>17</v>
      </c>
      <c r="C21" s="127" t="s">
        <v>18</v>
      </c>
      <c r="D21" s="137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19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20</v>
      </c>
      <c r="C25" s="7" t="s">
        <v>21</v>
      </c>
      <c r="D25" s="9" t="s">
        <v>22</v>
      </c>
    </row>
    <row r="26" spans="1:4" ht="27" customHeight="1" x14ac:dyDescent="0.25">
      <c r="A26" s="129" t="s">
        <v>25</v>
      </c>
      <c r="B26" s="130"/>
      <c r="C26" s="130"/>
      <c r="D26" s="131"/>
    </row>
    <row r="27" spans="1:4" ht="12" customHeight="1" x14ac:dyDescent="0.25">
      <c r="A27" s="52"/>
      <c r="B27" s="53"/>
      <c r="C27" s="53"/>
      <c r="D27" s="54"/>
    </row>
    <row r="28" spans="1:4" ht="13.5" customHeight="1" x14ac:dyDescent="0.25">
      <c r="A28" s="7">
        <v>1</v>
      </c>
      <c r="B28" s="6" t="s">
        <v>108</v>
      </c>
      <c r="C28" s="6" t="s">
        <v>23</v>
      </c>
      <c r="D28" s="6" t="s">
        <v>24</v>
      </c>
    </row>
    <row r="29" spans="1:4" x14ac:dyDescent="0.25">
      <c r="A29" s="20" t="s">
        <v>26</v>
      </c>
      <c r="B29" s="19"/>
      <c r="C29" s="19"/>
      <c r="D29" s="19"/>
    </row>
    <row r="30" spans="1:4" x14ac:dyDescent="0.25">
      <c r="A30" s="7">
        <v>1</v>
      </c>
      <c r="B30" s="6" t="s">
        <v>90</v>
      </c>
      <c r="C30" s="6" t="s">
        <v>109</v>
      </c>
      <c r="D30" s="6" t="s">
        <v>91</v>
      </c>
    </row>
    <row r="31" spans="1:4" x14ac:dyDescent="0.25">
      <c r="A31" s="20" t="s">
        <v>38</v>
      </c>
      <c r="B31" s="19"/>
      <c r="C31" s="19"/>
      <c r="D31" s="19"/>
    </row>
    <row r="32" spans="1:4" x14ac:dyDescent="0.25">
      <c r="A32" s="20" t="s">
        <v>39</v>
      </c>
      <c r="B32" s="19"/>
      <c r="C32" s="19"/>
      <c r="D32" s="19"/>
    </row>
    <row r="33" spans="1:4" x14ac:dyDescent="0.25">
      <c r="A33" s="7">
        <v>1</v>
      </c>
      <c r="B33" s="6" t="s">
        <v>121</v>
      </c>
      <c r="C33" s="6" t="s">
        <v>109</v>
      </c>
      <c r="D33" s="6" t="s">
        <v>27</v>
      </c>
    </row>
    <row r="34" spans="1:4" ht="15" customHeight="1" x14ac:dyDescent="0.25">
      <c r="A34" s="20" t="s">
        <v>28</v>
      </c>
      <c r="B34" s="19"/>
      <c r="C34" s="19"/>
      <c r="D34" s="19"/>
    </row>
    <row r="35" spans="1:4" x14ac:dyDescent="0.25">
      <c r="A35" s="7">
        <v>1</v>
      </c>
      <c r="B35" s="6" t="s">
        <v>29</v>
      </c>
      <c r="C35" s="6" t="s">
        <v>23</v>
      </c>
      <c r="D35" s="6" t="s">
        <v>24</v>
      </c>
    </row>
    <row r="36" spans="1:4" x14ac:dyDescent="0.25">
      <c r="A36" s="28"/>
      <c r="B36" s="12"/>
      <c r="C36" s="12"/>
      <c r="D36" s="12"/>
    </row>
    <row r="37" spans="1:4" x14ac:dyDescent="0.25">
      <c r="A37" s="4" t="s">
        <v>45</v>
      </c>
      <c r="B37" s="19"/>
      <c r="C37" s="19"/>
      <c r="D37" s="19"/>
    </row>
    <row r="38" spans="1:4" ht="15" customHeight="1" x14ac:dyDescent="0.25">
      <c r="A38" s="7">
        <v>1</v>
      </c>
      <c r="B38" s="6" t="s">
        <v>30</v>
      </c>
      <c r="C38" s="123">
        <v>1967</v>
      </c>
      <c r="D38" s="124"/>
    </row>
    <row r="39" spans="1:4" x14ac:dyDescent="0.25">
      <c r="A39" s="7">
        <v>2</v>
      </c>
      <c r="B39" s="6" t="s">
        <v>32</v>
      </c>
      <c r="C39" s="123">
        <v>5</v>
      </c>
      <c r="D39" s="124"/>
    </row>
    <row r="40" spans="1:4" x14ac:dyDescent="0.25">
      <c r="A40" s="7">
        <v>3</v>
      </c>
      <c r="B40" s="6" t="s">
        <v>33</v>
      </c>
      <c r="C40" s="123">
        <v>4</v>
      </c>
      <c r="D40" s="124"/>
    </row>
    <row r="41" spans="1:4" ht="15" customHeight="1" x14ac:dyDescent="0.25">
      <c r="A41" s="7">
        <v>4</v>
      </c>
      <c r="B41" s="6" t="s">
        <v>31</v>
      </c>
      <c r="C41" s="123" t="s">
        <v>76</v>
      </c>
      <c r="D41" s="124"/>
    </row>
    <row r="42" spans="1:4" x14ac:dyDescent="0.25">
      <c r="A42" s="7">
        <v>5</v>
      </c>
      <c r="B42" s="6" t="s">
        <v>34</v>
      </c>
      <c r="C42" s="123" t="s">
        <v>76</v>
      </c>
      <c r="D42" s="124"/>
    </row>
    <row r="43" spans="1:4" x14ac:dyDescent="0.25">
      <c r="A43" s="7">
        <v>6</v>
      </c>
      <c r="B43" s="6" t="s">
        <v>35</v>
      </c>
      <c r="C43" s="123">
        <v>2539.8000000000002</v>
      </c>
      <c r="D43" s="124"/>
    </row>
    <row r="44" spans="1:4" ht="15" customHeight="1" x14ac:dyDescent="0.25">
      <c r="A44" s="7">
        <v>7</v>
      </c>
      <c r="B44" s="6" t="s">
        <v>36</v>
      </c>
      <c r="C44" s="123" t="s">
        <v>111</v>
      </c>
      <c r="D44" s="124"/>
    </row>
    <row r="45" spans="1:4" x14ac:dyDescent="0.25">
      <c r="A45" s="7">
        <v>8</v>
      </c>
      <c r="B45" s="6" t="s">
        <v>37</v>
      </c>
      <c r="C45" s="123">
        <v>867.9</v>
      </c>
      <c r="D45" s="124"/>
    </row>
    <row r="46" spans="1:4" x14ac:dyDescent="0.25">
      <c r="A46" s="7">
        <v>9</v>
      </c>
      <c r="B46" s="6" t="s">
        <v>113</v>
      </c>
      <c r="C46" s="123">
        <v>98</v>
      </c>
      <c r="D46" s="128"/>
    </row>
    <row r="47" spans="1:4" x14ac:dyDescent="0.25">
      <c r="A47" s="7">
        <v>10</v>
      </c>
      <c r="B47" s="6" t="s">
        <v>68</v>
      </c>
      <c r="C47" s="138">
        <v>41122</v>
      </c>
      <c r="D47" s="139"/>
    </row>
    <row r="48" spans="1:4" x14ac:dyDescent="0.25">
      <c r="A48" s="4"/>
    </row>
    <row r="49" spans="1:4" x14ac:dyDescent="0.25">
      <c r="A49" s="4"/>
    </row>
    <row r="51" spans="1:4" x14ac:dyDescent="0.25">
      <c r="A51" s="61"/>
      <c r="B51" s="61"/>
      <c r="C51" s="62"/>
      <c r="D51" s="63"/>
    </row>
    <row r="52" spans="1:4" x14ac:dyDescent="0.25">
      <c r="A52" s="61"/>
      <c r="B52" s="61"/>
      <c r="C52" s="62"/>
      <c r="D52" s="63"/>
    </row>
    <row r="53" spans="1:4" x14ac:dyDescent="0.25">
      <c r="A53" s="61"/>
      <c r="B53" s="61"/>
      <c r="C53" s="62"/>
      <c r="D53" s="63"/>
    </row>
    <row r="54" spans="1:4" x14ac:dyDescent="0.25">
      <c r="A54" s="61"/>
      <c r="B54" s="61"/>
      <c r="C54" s="62"/>
      <c r="D54" s="63"/>
    </row>
    <row r="55" spans="1:4" x14ac:dyDescent="0.25">
      <c r="A55" s="61"/>
      <c r="B55" s="61"/>
      <c r="C55" s="64"/>
      <c r="D55" s="63"/>
    </row>
    <row r="56" spans="1:4" x14ac:dyDescent="0.25">
      <c r="A56" s="61"/>
      <c r="B56" s="61"/>
      <c r="C56" s="65"/>
      <c r="D56" s="63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3"/>
  <sheetViews>
    <sheetView topLeftCell="A22" workbookViewId="0">
      <selection activeCell="G66" sqref="G66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45" customWidth="1"/>
    <col min="4" max="4" width="8.28515625" customWidth="1"/>
    <col min="5" max="5" width="9" customWidth="1"/>
    <col min="6" max="6" width="8.140625" customWidth="1"/>
    <col min="7" max="7" width="10.28515625" customWidth="1"/>
    <col min="8" max="8" width="11.28515625" customWidth="1"/>
    <col min="9" max="9" width="12.28515625" customWidth="1"/>
  </cols>
  <sheetData>
    <row r="1" spans="1:26" x14ac:dyDescent="0.25">
      <c r="A1" s="4" t="s">
        <v>117</v>
      </c>
      <c r="B1"/>
      <c r="C1" s="36"/>
      <c r="D1" s="36"/>
      <c r="G1" s="36"/>
      <c r="H1" s="19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16.5" customHeight="1" x14ac:dyDescent="0.25">
      <c r="A2" s="4" t="s">
        <v>128</v>
      </c>
      <c r="B2"/>
      <c r="C2" s="36"/>
      <c r="D2" s="36"/>
      <c r="G2" s="36"/>
      <c r="H2" s="19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ht="56.25" customHeight="1" x14ac:dyDescent="0.25">
      <c r="A3" s="147" t="s">
        <v>56</v>
      </c>
      <c r="B3" s="148"/>
      <c r="C3" s="84" t="s">
        <v>57</v>
      </c>
      <c r="D3" s="29" t="s">
        <v>58</v>
      </c>
      <c r="E3" s="29" t="s">
        <v>59</v>
      </c>
      <c r="F3" s="29" t="s">
        <v>60</v>
      </c>
      <c r="G3" s="37" t="s">
        <v>61</v>
      </c>
      <c r="H3" s="29" t="s">
        <v>62</v>
      </c>
      <c r="I3" s="85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s="93" customFormat="1" ht="29.25" customHeight="1" x14ac:dyDescent="0.25">
      <c r="A4" s="150" t="s">
        <v>129</v>
      </c>
      <c r="B4" s="150"/>
      <c r="C4" s="86"/>
      <c r="D4" s="87">
        <v>-305.11</v>
      </c>
      <c r="E4" s="88"/>
      <c r="F4" s="89"/>
      <c r="G4" s="89"/>
      <c r="H4" s="90"/>
      <c r="I4" s="91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 spans="1:26" s="93" customFormat="1" ht="23.25" customHeight="1" x14ac:dyDescent="0.25">
      <c r="A5" s="94" t="s">
        <v>118</v>
      </c>
      <c r="B5" s="94"/>
      <c r="C5" s="86"/>
      <c r="D5" s="87">
        <v>253.68</v>
      </c>
      <c r="E5" s="88"/>
      <c r="F5" s="89"/>
      <c r="G5" s="89"/>
      <c r="H5" s="95"/>
      <c r="I5" s="91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</row>
    <row r="6" spans="1:26" s="93" customFormat="1" ht="22.5" customHeight="1" x14ac:dyDescent="0.25">
      <c r="A6" s="94" t="s">
        <v>119</v>
      </c>
      <c r="B6" s="94"/>
      <c r="C6" s="86"/>
      <c r="D6" s="87">
        <v>-558.79</v>
      </c>
      <c r="E6" s="88"/>
      <c r="F6" s="89"/>
      <c r="G6" s="89"/>
      <c r="H6" s="90"/>
      <c r="I6" s="91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</row>
    <row r="7" spans="1:26" ht="15" customHeight="1" x14ac:dyDescent="0.25">
      <c r="A7" s="151" t="s">
        <v>130</v>
      </c>
      <c r="B7" s="152"/>
      <c r="C7" s="152"/>
      <c r="D7" s="152"/>
      <c r="E7" s="152"/>
      <c r="F7" s="152"/>
      <c r="G7" s="152"/>
      <c r="H7" s="153"/>
      <c r="I7" s="85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spans="1:26" ht="56.25" customHeight="1" x14ac:dyDescent="0.25">
      <c r="A8" s="147" t="s">
        <v>56</v>
      </c>
      <c r="B8" s="148"/>
      <c r="C8" s="41" t="s">
        <v>57</v>
      </c>
      <c r="D8" s="29" t="s">
        <v>58</v>
      </c>
      <c r="E8" s="29" t="s">
        <v>59</v>
      </c>
      <c r="F8" s="29" t="s">
        <v>60</v>
      </c>
      <c r="G8" s="37" t="s">
        <v>61</v>
      </c>
      <c r="H8" s="29" t="s">
        <v>62</v>
      </c>
    </row>
    <row r="9" spans="1:26" ht="17.25" customHeight="1" x14ac:dyDescent="0.25">
      <c r="A9" s="147" t="s">
        <v>63</v>
      </c>
      <c r="B9" s="142"/>
      <c r="C9" s="42">
        <f>C13+C16+C19+C22</f>
        <v>15.830000000000002</v>
      </c>
      <c r="D9" s="68">
        <v>-74.78</v>
      </c>
      <c r="E9" s="68">
        <f>E13+E16+E19+E22</f>
        <v>482.51</v>
      </c>
      <c r="F9" s="68">
        <f>F13+F16+F19+F22</f>
        <v>482.31</v>
      </c>
      <c r="G9" s="68">
        <f>F9</f>
        <v>482.31</v>
      </c>
      <c r="H9" s="69">
        <f>F9-E9+D9</f>
        <v>-74.97999999999999</v>
      </c>
    </row>
    <row r="10" spans="1:26" x14ac:dyDescent="0.25">
      <c r="A10" s="38" t="s">
        <v>64</v>
      </c>
      <c r="B10" s="39"/>
      <c r="C10" s="43">
        <f>C9-C11</f>
        <v>14.247000000000002</v>
      </c>
      <c r="D10" s="48">
        <f>D9-D11</f>
        <v>-67.302000000000007</v>
      </c>
      <c r="E10" s="48">
        <f>E9-E11</f>
        <v>434.25900000000001</v>
      </c>
      <c r="F10" s="48">
        <f>F9-F11</f>
        <v>434.07900000000001</v>
      </c>
      <c r="G10" s="48">
        <f>G9-G11</f>
        <v>434.07900000000001</v>
      </c>
      <c r="H10" s="69">
        <f t="shared" ref="H10:H11" si="0">F10-E10+D10</f>
        <v>-67.482000000000014</v>
      </c>
    </row>
    <row r="11" spans="1:26" x14ac:dyDescent="0.25">
      <c r="A11" s="154" t="s">
        <v>65</v>
      </c>
      <c r="B11" s="155"/>
      <c r="C11" s="43">
        <f>C9*10%</f>
        <v>1.5830000000000002</v>
      </c>
      <c r="D11" s="48">
        <f>D9*10%</f>
        <v>-7.4780000000000006</v>
      </c>
      <c r="E11" s="48">
        <f>E9*10%</f>
        <v>48.251000000000005</v>
      </c>
      <c r="F11" s="48">
        <f>F9*10%</f>
        <v>48.231000000000002</v>
      </c>
      <c r="G11" s="48">
        <f>G9*10%</f>
        <v>48.231000000000002</v>
      </c>
      <c r="H11" s="69">
        <f t="shared" si="0"/>
        <v>-7.4980000000000038</v>
      </c>
    </row>
    <row r="12" spans="1:26" ht="13.5" customHeight="1" x14ac:dyDescent="0.25">
      <c r="A12" s="140" t="s">
        <v>66</v>
      </c>
      <c r="B12" s="141"/>
      <c r="C12" s="141"/>
      <c r="D12" s="141"/>
      <c r="E12" s="141"/>
      <c r="F12" s="141"/>
      <c r="G12" s="141"/>
      <c r="H12" s="142"/>
    </row>
    <row r="13" spans="1:26" x14ac:dyDescent="0.25">
      <c r="A13" s="143" t="s">
        <v>48</v>
      </c>
      <c r="B13" s="144"/>
      <c r="C13" s="42">
        <v>5.65</v>
      </c>
      <c r="D13" s="66">
        <v>-42.18</v>
      </c>
      <c r="E13" s="66">
        <v>172.54</v>
      </c>
      <c r="F13" s="66">
        <v>173.1</v>
      </c>
      <c r="G13" s="66">
        <f>F13</f>
        <v>173.1</v>
      </c>
      <c r="H13" s="48">
        <f>F13-E13+D13</f>
        <v>-41.62</v>
      </c>
    </row>
    <row r="14" spans="1:26" x14ac:dyDescent="0.25">
      <c r="A14" s="38" t="s">
        <v>64</v>
      </c>
      <c r="B14" s="39"/>
      <c r="C14" s="43">
        <f>C13-C15</f>
        <v>5.085</v>
      </c>
      <c r="D14" s="48">
        <f>D13-D15</f>
        <v>-37.962000000000003</v>
      </c>
      <c r="E14" s="48">
        <f>E13-E15</f>
        <v>155.286</v>
      </c>
      <c r="F14" s="48">
        <f>F13-F15</f>
        <v>155.79</v>
      </c>
      <c r="G14" s="48">
        <f>G13-G15</f>
        <v>155.79</v>
      </c>
      <c r="H14" s="48">
        <f t="shared" ref="H14:H24" si="1">F14-E14+D14</f>
        <v>-37.458000000000013</v>
      </c>
    </row>
    <row r="15" spans="1:26" x14ac:dyDescent="0.25">
      <c r="A15" s="154" t="s">
        <v>65</v>
      </c>
      <c r="B15" s="155"/>
      <c r="C15" s="43">
        <f>C13*10%</f>
        <v>0.56500000000000006</v>
      </c>
      <c r="D15" s="48">
        <f>D13*10%</f>
        <v>-4.218</v>
      </c>
      <c r="E15" s="48">
        <f>E13*10%</f>
        <v>17.254000000000001</v>
      </c>
      <c r="F15" s="48">
        <f>F13*10%</f>
        <v>17.309999999999999</v>
      </c>
      <c r="G15" s="48">
        <f>G13*10%</f>
        <v>17.309999999999999</v>
      </c>
      <c r="H15" s="48">
        <f t="shared" si="1"/>
        <v>-4.1620000000000026</v>
      </c>
    </row>
    <row r="16" spans="1:26" ht="23.25" customHeight="1" x14ac:dyDescent="0.25">
      <c r="A16" s="143" t="s">
        <v>40</v>
      </c>
      <c r="B16" s="144"/>
      <c r="C16" s="42">
        <v>3.45</v>
      </c>
      <c r="D16" s="66">
        <v>-25.79</v>
      </c>
      <c r="E16" s="66">
        <v>105.36</v>
      </c>
      <c r="F16" s="66">
        <v>105.68</v>
      </c>
      <c r="G16" s="66">
        <f>F16</f>
        <v>105.68</v>
      </c>
      <c r="H16" s="48">
        <f t="shared" si="1"/>
        <v>-25.469999999999992</v>
      </c>
    </row>
    <row r="17" spans="1:8" x14ac:dyDescent="0.25">
      <c r="A17" s="38" t="s">
        <v>64</v>
      </c>
      <c r="B17" s="39"/>
      <c r="C17" s="43">
        <f>C16-C18</f>
        <v>3.105</v>
      </c>
      <c r="D17" s="48">
        <f>D16-D18</f>
        <v>-23.210999999999999</v>
      </c>
      <c r="E17" s="48">
        <f>E16-E18</f>
        <v>94.823999999999998</v>
      </c>
      <c r="F17" s="48">
        <f>F16-F18</f>
        <v>95.112000000000009</v>
      </c>
      <c r="G17" s="48">
        <f>G16-G18</f>
        <v>95.112000000000009</v>
      </c>
      <c r="H17" s="48">
        <f t="shared" si="1"/>
        <v>-22.922999999999988</v>
      </c>
    </row>
    <row r="18" spans="1:8" ht="15" customHeight="1" x14ac:dyDescent="0.25">
      <c r="A18" s="154" t="s">
        <v>65</v>
      </c>
      <c r="B18" s="155"/>
      <c r="C18" s="43">
        <f>C16*10%</f>
        <v>0.34500000000000003</v>
      </c>
      <c r="D18" s="48">
        <f>D16*10%</f>
        <v>-2.5790000000000002</v>
      </c>
      <c r="E18" s="48">
        <f>E16*10%</f>
        <v>10.536000000000001</v>
      </c>
      <c r="F18" s="48">
        <f>F16*10%</f>
        <v>10.568000000000001</v>
      </c>
      <c r="G18" s="48">
        <f>G16*10%</f>
        <v>10.568000000000001</v>
      </c>
      <c r="H18" s="48">
        <f t="shared" si="1"/>
        <v>-2.5470000000000002</v>
      </c>
    </row>
    <row r="19" spans="1:8" ht="15.75" customHeight="1" x14ac:dyDescent="0.25">
      <c r="A19" s="143" t="s">
        <v>49</v>
      </c>
      <c r="B19" s="144"/>
      <c r="C19" s="41">
        <v>2.37</v>
      </c>
      <c r="D19" s="66">
        <v>-17.75</v>
      </c>
      <c r="E19" s="66">
        <v>72.38</v>
      </c>
      <c r="F19" s="66">
        <v>72.599999999999994</v>
      </c>
      <c r="G19" s="66">
        <f>F19</f>
        <v>72.599999999999994</v>
      </c>
      <c r="H19" s="48">
        <f t="shared" si="1"/>
        <v>-17.53</v>
      </c>
    </row>
    <row r="20" spans="1:8" ht="13.5" customHeight="1" x14ac:dyDescent="0.25">
      <c r="A20" s="38" t="s">
        <v>64</v>
      </c>
      <c r="B20" s="39"/>
      <c r="C20" s="43">
        <f>C19-C21</f>
        <v>2.133</v>
      </c>
      <c r="D20" s="48">
        <f>D19-D21</f>
        <v>-15.975</v>
      </c>
      <c r="E20" s="48">
        <f>E19-E21</f>
        <v>65.141999999999996</v>
      </c>
      <c r="F20" s="48">
        <f>F19-F21</f>
        <v>65.339999999999989</v>
      </c>
      <c r="G20" s="48">
        <f>G19-G21</f>
        <v>65.339999999999989</v>
      </c>
      <c r="H20" s="48">
        <f t="shared" si="1"/>
        <v>-15.777000000000006</v>
      </c>
    </row>
    <row r="21" spans="1:8" ht="12.75" customHeight="1" x14ac:dyDescent="0.25">
      <c r="A21" s="154" t="s">
        <v>65</v>
      </c>
      <c r="B21" s="155"/>
      <c r="C21" s="43">
        <f>C19*10%</f>
        <v>0.23700000000000002</v>
      </c>
      <c r="D21" s="48">
        <f>D19*10%</f>
        <v>-1.7750000000000001</v>
      </c>
      <c r="E21" s="48">
        <f>E19*10%</f>
        <v>7.2379999999999995</v>
      </c>
      <c r="F21" s="48">
        <f>F19*10%</f>
        <v>7.26</v>
      </c>
      <c r="G21" s="48">
        <f>G19*10%</f>
        <v>7.26</v>
      </c>
      <c r="H21" s="48">
        <f t="shared" si="1"/>
        <v>-1.7529999999999999</v>
      </c>
    </row>
    <row r="22" spans="1:8" ht="14.25" customHeight="1" x14ac:dyDescent="0.25">
      <c r="A22" s="11" t="s">
        <v>88</v>
      </c>
      <c r="B22" s="40"/>
      <c r="C22" s="44">
        <v>4.3600000000000003</v>
      </c>
      <c r="D22" s="48">
        <v>-28.48</v>
      </c>
      <c r="E22" s="48">
        <v>132.22999999999999</v>
      </c>
      <c r="F22" s="48">
        <v>130.93</v>
      </c>
      <c r="G22" s="48">
        <f>F22</f>
        <v>130.93</v>
      </c>
      <c r="H22" s="48">
        <f t="shared" si="1"/>
        <v>-29.779999999999983</v>
      </c>
    </row>
    <row r="23" spans="1:8" ht="14.25" customHeight="1" x14ac:dyDescent="0.25">
      <c r="A23" s="38" t="s">
        <v>64</v>
      </c>
      <c r="B23" s="39"/>
      <c r="C23" s="43">
        <f>C22-C24</f>
        <v>3.9240000000000004</v>
      </c>
      <c r="D23" s="48">
        <f>D22-D24</f>
        <v>-25.632000000000001</v>
      </c>
      <c r="E23" s="48">
        <f>E22-E24</f>
        <v>119.00699999999999</v>
      </c>
      <c r="F23" s="48">
        <f>F22-F24</f>
        <v>117.837</v>
      </c>
      <c r="G23" s="48">
        <f>G22-G24</f>
        <v>117.837</v>
      </c>
      <c r="H23" s="48">
        <f t="shared" si="1"/>
        <v>-26.801999999999989</v>
      </c>
    </row>
    <row r="24" spans="1:8" x14ac:dyDescent="0.25">
      <c r="A24" s="154" t="s">
        <v>65</v>
      </c>
      <c r="B24" s="155"/>
      <c r="C24" s="43">
        <f>C22*10%</f>
        <v>0.43600000000000005</v>
      </c>
      <c r="D24" s="48">
        <f>D22*10%</f>
        <v>-2.8480000000000003</v>
      </c>
      <c r="E24" s="48">
        <f>E22*10%</f>
        <v>13.222999999999999</v>
      </c>
      <c r="F24" s="48">
        <f>F22*10%</f>
        <v>13.093000000000002</v>
      </c>
      <c r="G24" s="48">
        <f>G22*10%</f>
        <v>13.093000000000002</v>
      </c>
      <c r="H24" s="48">
        <f t="shared" si="1"/>
        <v>-2.9779999999999975</v>
      </c>
    </row>
    <row r="25" spans="1:8" s="93" customFormat="1" ht="9" customHeight="1" x14ac:dyDescent="0.25">
      <c r="A25" s="96"/>
      <c r="B25" s="97"/>
      <c r="C25" s="98"/>
      <c r="D25" s="99"/>
      <c r="E25" s="100"/>
      <c r="F25" s="100"/>
      <c r="G25" s="101"/>
      <c r="H25" s="100"/>
    </row>
    <row r="26" spans="1:8" s="4" customFormat="1" ht="15" customHeight="1" x14ac:dyDescent="0.25">
      <c r="A26" s="147" t="s">
        <v>41</v>
      </c>
      <c r="B26" s="148"/>
      <c r="C26" s="44">
        <v>5.29</v>
      </c>
      <c r="D26" s="69">
        <v>-475.35</v>
      </c>
      <c r="E26" s="69">
        <v>161.55000000000001</v>
      </c>
      <c r="F26" s="69">
        <v>162.05000000000001</v>
      </c>
      <c r="G26" s="70">
        <f>G27+G28</f>
        <v>169.375</v>
      </c>
      <c r="H26" s="69">
        <f>F26-E26-G26+D26+F26</f>
        <v>-482.17500000000001</v>
      </c>
    </row>
    <row r="27" spans="1:8" s="4" customFormat="1" ht="12.75" customHeight="1" x14ac:dyDescent="0.25">
      <c r="A27" s="71" t="s">
        <v>67</v>
      </c>
      <c r="B27" s="72"/>
      <c r="C27" s="44">
        <f>C26-C28</f>
        <v>4.7610000000000001</v>
      </c>
      <c r="D27" s="69">
        <v>-472.71</v>
      </c>
      <c r="E27" s="69">
        <f>E26-E28</f>
        <v>145.39500000000001</v>
      </c>
      <c r="F27" s="69">
        <f>F26-F28</f>
        <v>145.845</v>
      </c>
      <c r="G27" s="73">
        <v>153.16999999999999</v>
      </c>
      <c r="H27" s="69">
        <f t="shared" ref="H27:H28" si="2">F27-E27-G27+D27+F27</f>
        <v>-479.58499999999992</v>
      </c>
    </row>
    <row r="28" spans="1:8" ht="12.75" customHeight="1" x14ac:dyDescent="0.25">
      <c r="A28" s="154" t="s">
        <v>65</v>
      </c>
      <c r="B28" s="155"/>
      <c r="C28" s="43">
        <f>C26*10%</f>
        <v>0.52900000000000003</v>
      </c>
      <c r="D28" s="48">
        <v>-2.65</v>
      </c>
      <c r="E28" s="48">
        <f>E26*10%</f>
        <v>16.155000000000001</v>
      </c>
      <c r="F28" s="48">
        <f>F26*10%</f>
        <v>16.205000000000002</v>
      </c>
      <c r="G28" s="48">
        <f>F28</f>
        <v>16.205000000000002</v>
      </c>
      <c r="H28" s="48">
        <f t="shared" si="2"/>
        <v>-2.5999999999999979</v>
      </c>
    </row>
    <row r="29" spans="1:8" ht="9" customHeight="1" x14ac:dyDescent="0.25">
      <c r="A29" s="110"/>
      <c r="B29" s="111"/>
      <c r="C29" s="43"/>
      <c r="D29" s="48"/>
      <c r="E29" s="48"/>
      <c r="F29" s="48"/>
      <c r="G29" s="48"/>
      <c r="H29" s="48"/>
    </row>
    <row r="30" spans="1:8" ht="12.75" customHeight="1" x14ac:dyDescent="0.25">
      <c r="A30" s="147" t="s">
        <v>123</v>
      </c>
      <c r="B30" s="148"/>
      <c r="C30" s="44"/>
      <c r="D30" s="69">
        <v>-8.66</v>
      </c>
      <c r="E30" s="69">
        <f>E32+E33+E34+E35</f>
        <v>44.890000000000008</v>
      </c>
      <c r="F30" s="69">
        <f t="shared" ref="F30:G30" si="3">F32+F33+F34+F35</f>
        <v>44.93</v>
      </c>
      <c r="G30" s="69">
        <f t="shared" si="3"/>
        <v>44.93</v>
      </c>
      <c r="H30" s="69">
        <f>F30-E30-G30+D30+F30</f>
        <v>-8.6200000000000117</v>
      </c>
    </row>
    <row r="31" spans="1:8" ht="12.75" customHeight="1" x14ac:dyDescent="0.25">
      <c r="A31" s="114" t="s">
        <v>124</v>
      </c>
      <c r="B31" s="112"/>
      <c r="C31" s="43"/>
      <c r="D31" s="48"/>
      <c r="E31" s="48"/>
      <c r="F31" s="48"/>
      <c r="G31" s="113"/>
      <c r="H31" s="48"/>
    </row>
    <row r="32" spans="1:8" ht="12.75" customHeight="1" x14ac:dyDescent="0.25">
      <c r="A32" s="149" t="s">
        <v>125</v>
      </c>
      <c r="B32" s="142"/>
      <c r="C32" s="43"/>
      <c r="D32" s="48">
        <v>-0.53</v>
      </c>
      <c r="E32" s="48">
        <v>3.93</v>
      </c>
      <c r="F32" s="48">
        <v>3.9</v>
      </c>
      <c r="G32" s="48">
        <v>3.9</v>
      </c>
      <c r="H32" s="69">
        <f t="shared" ref="H32:H35" si="4">F32-E32-G32+D32+F32</f>
        <v>-0.56000000000000005</v>
      </c>
    </row>
    <row r="33" spans="1:26" ht="12.75" customHeight="1" x14ac:dyDescent="0.25">
      <c r="A33" s="149" t="s">
        <v>140</v>
      </c>
      <c r="B33" s="142"/>
      <c r="C33" s="43"/>
      <c r="D33" s="48">
        <v>-3.15</v>
      </c>
      <c r="E33" s="48">
        <v>16.600000000000001</v>
      </c>
      <c r="F33" s="48">
        <v>16.75</v>
      </c>
      <c r="G33" s="48">
        <v>16.75</v>
      </c>
      <c r="H33" s="69">
        <f t="shared" si="4"/>
        <v>-3</v>
      </c>
    </row>
    <row r="34" spans="1:26" ht="12.75" customHeight="1" x14ac:dyDescent="0.25">
      <c r="A34" s="149" t="s">
        <v>141</v>
      </c>
      <c r="B34" s="142"/>
      <c r="C34" s="43"/>
      <c r="D34" s="48">
        <v>-4.6399999999999997</v>
      </c>
      <c r="E34" s="48">
        <v>20.62</v>
      </c>
      <c r="F34" s="48">
        <v>20.61</v>
      </c>
      <c r="G34" s="48">
        <v>20.61</v>
      </c>
      <c r="H34" s="69">
        <f t="shared" si="4"/>
        <v>-4.6500000000000021</v>
      </c>
    </row>
    <row r="35" spans="1:26" ht="12.75" customHeight="1" x14ac:dyDescent="0.25">
      <c r="A35" s="149" t="s">
        <v>126</v>
      </c>
      <c r="B35" s="142"/>
      <c r="C35" s="43"/>
      <c r="D35" s="48">
        <v>-0.34</v>
      </c>
      <c r="E35" s="48">
        <v>3.74</v>
      </c>
      <c r="F35" s="48">
        <v>3.67</v>
      </c>
      <c r="G35" s="48">
        <v>3.67</v>
      </c>
      <c r="H35" s="69">
        <f t="shared" si="4"/>
        <v>-0.41000000000000014</v>
      </c>
    </row>
    <row r="36" spans="1:26" s="93" customFormat="1" x14ac:dyDescent="0.25">
      <c r="A36" s="102" t="s">
        <v>114</v>
      </c>
      <c r="B36" s="103"/>
      <c r="C36" s="89"/>
      <c r="D36" s="104"/>
      <c r="E36" s="89">
        <f>E9+E26+E30</f>
        <v>688.94999999999993</v>
      </c>
      <c r="F36" s="89">
        <f t="shared" ref="F36:G36" si="5">F9+F26+F30</f>
        <v>689.29</v>
      </c>
      <c r="G36" s="89">
        <f t="shared" si="5"/>
        <v>696.6149999999999</v>
      </c>
      <c r="H36" s="88"/>
      <c r="I36" s="106"/>
      <c r="J36" s="106"/>
    </row>
    <row r="37" spans="1:26" s="93" customFormat="1" x14ac:dyDescent="0.25">
      <c r="A37" s="102" t="s">
        <v>115</v>
      </c>
      <c r="B37" s="103"/>
      <c r="C37" s="89"/>
      <c r="D37" s="104"/>
      <c r="E37" s="89"/>
      <c r="F37" s="89"/>
      <c r="G37" s="105"/>
      <c r="H37" s="88"/>
      <c r="I37" s="106"/>
      <c r="J37" s="106"/>
    </row>
    <row r="38" spans="1:26" s="81" customFormat="1" ht="24.75" customHeight="1" x14ac:dyDescent="0.25">
      <c r="A38" s="168" t="s">
        <v>87</v>
      </c>
      <c r="B38" s="169"/>
      <c r="C38" s="74"/>
      <c r="D38" s="75">
        <v>253.68</v>
      </c>
      <c r="E38" s="76">
        <v>67.89</v>
      </c>
      <c r="F38" s="76">
        <v>67.89</v>
      </c>
      <c r="G38" s="77">
        <f>G39</f>
        <v>11.541300000000001</v>
      </c>
      <c r="H38" s="69">
        <f>F38-E38-G38+D38+F38</f>
        <v>310.02870000000001</v>
      </c>
    </row>
    <row r="39" spans="1:26" s="81" customFormat="1" ht="14.25" customHeight="1" x14ac:dyDescent="0.25">
      <c r="A39" s="82" t="s">
        <v>50</v>
      </c>
      <c r="B39" s="83"/>
      <c r="C39" s="55"/>
      <c r="D39" s="57">
        <v>0</v>
      </c>
      <c r="E39" s="56">
        <f>E38*17%</f>
        <v>11.541300000000001</v>
      </c>
      <c r="F39" s="56">
        <f>F38*17%</f>
        <v>11.541300000000001</v>
      </c>
      <c r="G39" s="67">
        <f>F39</f>
        <v>11.541300000000001</v>
      </c>
      <c r="H39" s="69">
        <f>F39-E39-G39+D39+F39</f>
        <v>0</v>
      </c>
    </row>
    <row r="40" spans="1:26" s="93" customFormat="1" x14ac:dyDescent="0.25">
      <c r="A40" s="172" t="s">
        <v>116</v>
      </c>
      <c r="B40" s="173"/>
      <c r="C40" s="89"/>
      <c r="D40" s="104"/>
      <c r="E40" s="89">
        <f>E38</f>
        <v>67.89</v>
      </c>
      <c r="F40" s="89">
        <f t="shared" ref="F40:G40" si="6">F38</f>
        <v>67.89</v>
      </c>
      <c r="G40" s="89">
        <f t="shared" si="6"/>
        <v>11.541300000000001</v>
      </c>
      <c r="H40" s="88"/>
    </row>
    <row r="41" spans="1:26" s="93" customFormat="1" x14ac:dyDescent="0.25">
      <c r="A41" s="107" t="s">
        <v>122</v>
      </c>
      <c r="B41" s="108"/>
      <c r="C41" s="89"/>
      <c r="D41" s="104"/>
      <c r="E41" s="89">
        <f>E36+E40</f>
        <v>756.83999999999992</v>
      </c>
      <c r="F41" s="89">
        <f>F36+F40</f>
        <v>757.18</v>
      </c>
      <c r="G41" s="105">
        <f>G36+G40</f>
        <v>708.15629999999987</v>
      </c>
      <c r="H41" s="88"/>
    </row>
    <row r="42" spans="1:26" s="93" customFormat="1" ht="25.5" customHeight="1" x14ac:dyDescent="0.25">
      <c r="A42" s="150" t="s">
        <v>120</v>
      </c>
      <c r="B42" s="150"/>
      <c r="C42" s="86"/>
      <c r="D42" s="87">
        <f>D4</f>
        <v>-305.11</v>
      </c>
      <c r="E42" s="88"/>
      <c r="F42" s="89"/>
      <c r="G42" s="89"/>
      <c r="H42" s="87">
        <f>F41-E41+D42+F41-G41</f>
        <v>-255.74629999999991</v>
      </c>
      <c r="I42" s="109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</row>
    <row r="43" spans="1:26" s="93" customFormat="1" ht="30.75" customHeight="1" x14ac:dyDescent="0.25">
      <c r="A43" s="94" t="s">
        <v>118</v>
      </c>
      <c r="B43" s="94"/>
      <c r="C43" s="86"/>
      <c r="D43" s="86"/>
      <c r="E43" s="88"/>
      <c r="F43" s="89"/>
      <c r="G43" s="89"/>
      <c r="H43" s="87">
        <f>H38</f>
        <v>310.02870000000001</v>
      </c>
      <c r="I43" s="109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</row>
    <row r="44" spans="1:26" s="93" customFormat="1" ht="30.75" customHeight="1" x14ac:dyDescent="0.25">
      <c r="A44" s="94" t="s">
        <v>119</v>
      </c>
      <c r="B44" s="94"/>
      <c r="C44" s="86"/>
      <c r="D44" s="86"/>
      <c r="E44" s="88"/>
      <c r="F44" s="89"/>
      <c r="G44" s="89"/>
      <c r="H44" s="87">
        <f>H9+H26+H30</f>
        <v>-565.77499999999998</v>
      </c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</row>
    <row r="45" spans="1:26" ht="26.25" customHeight="1" x14ac:dyDescent="0.25">
      <c r="A45" s="145"/>
      <c r="B45" s="146"/>
      <c r="C45" s="146"/>
      <c r="D45" s="146"/>
      <c r="E45" s="146"/>
      <c r="F45" s="146"/>
      <c r="G45" s="146"/>
      <c r="H45" s="146"/>
    </row>
    <row r="46" spans="1:26" ht="21.75" customHeight="1" x14ac:dyDescent="0.25">
      <c r="A46" s="21" t="s">
        <v>131</v>
      </c>
      <c r="D46" s="23"/>
      <c r="E46" s="23"/>
      <c r="F46" s="23"/>
      <c r="G46" s="23"/>
    </row>
    <row r="47" spans="1:26" ht="15" customHeight="1" x14ac:dyDescent="0.25">
      <c r="A47" s="160" t="s">
        <v>92</v>
      </c>
      <c r="B47" s="155"/>
      <c r="C47" s="155"/>
      <c r="D47" s="128"/>
      <c r="E47" s="31" t="s">
        <v>52</v>
      </c>
      <c r="F47" s="31" t="s">
        <v>53</v>
      </c>
      <c r="G47" s="31" t="s">
        <v>132</v>
      </c>
      <c r="H47" s="118" t="s">
        <v>135</v>
      </c>
    </row>
    <row r="48" spans="1:26" ht="13.5" customHeight="1" x14ac:dyDescent="0.25">
      <c r="A48" s="161" t="s">
        <v>133</v>
      </c>
      <c r="B48" s="162"/>
      <c r="C48" s="162"/>
      <c r="D48" s="163"/>
      <c r="E48" s="32">
        <v>43101</v>
      </c>
      <c r="F48" s="31" t="s">
        <v>134</v>
      </c>
      <c r="G48" s="33">
        <v>58.49</v>
      </c>
      <c r="H48" s="118" t="s">
        <v>136</v>
      </c>
      <c r="J48" s="80"/>
    </row>
    <row r="49" spans="1:10" s="4" customFormat="1" ht="13.5" customHeight="1" x14ac:dyDescent="0.25">
      <c r="A49" s="164" t="s">
        <v>138</v>
      </c>
      <c r="B49" s="170"/>
      <c r="C49" s="170"/>
      <c r="D49" s="171"/>
      <c r="E49" s="120">
        <v>43191</v>
      </c>
      <c r="F49" s="121" t="s">
        <v>139</v>
      </c>
      <c r="G49" s="122">
        <v>94.72</v>
      </c>
      <c r="H49" s="118" t="s">
        <v>136</v>
      </c>
      <c r="J49" s="79"/>
    </row>
    <row r="50" spans="1:10" s="4" customFormat="1" ht="13.5" customHeight="1" x14ac:dyDescent="0.25">
      <c r="A50" s="119" t="s">
        <v>137</v>
      </c>
      <c r="B50" s="115"/>
      <c r="C50" s="115"/>
      <c r="D50" s="116"/>
      <c r="E50" s="49"/>
      <c r="F50" s="50"/>
      <c r="G50" s="51">
        <f>SUM(G48:G49)</f>
        <v>153.21</v>
      </c>
      <c r="H50" s="117"/>
    </row>
    <row r="51" spans="1:10" x14ac:dyDescent="0.25">
      <c r="A51" s="21" t="s">
        <v>42</v>
      </c>
      <c r="D51" s="23"/>
      <c r="E51" s="23"/>
      <c r="F51" s="23"/>
      <c r="G51" s="23"/>
    </row>
    <row r="52" spans="1:10" x14ac:dyDescent="0.25">
      <c r="A52" s="21" t="s">
        <v>43</v>
      </c>
      <c r="D52" s="23"/>
      <c r="E52" s="23"/>
      <c r="F52" s="23"/>
      <c r="G52" s="23"/>
    </row>
    <row r="53" spans="1:10" ht="23.25" customHeight="1" x14ac:dyDescent="0.25">
      <c r="A53" s="160" t="s">
        <v>55</v>
      </c>
      <c r="B53" s="155"/>
      <c r="C53" s="155"/>
      <c r="D53" s="155"/>
      <c r="E53" s="128"/>
      <c r="F53" s="35" t="s">
        <v>53</v>
      </c>
      <c r="G53" s="34" t="s">
        <v>54</v>
      </c>
    </row>
    <row r="54" spans="1:10" x14ac:dyDescent="0.25">
      <c r="A54" s="160" t="s">
        <v>76</v>
      </c>
      <c r="B54" s="155"/>
      <c r="C54" s="155"/>
      <c r="D54" s="155"/>
      <c r="E54" s="128"/>
      <c r="F54" s="31"/>
      <c r="G54" s="31">
        <v>0</v>
      </c>
    </row>
    <row r="55" spans="1:10" x14ac:dyDescent="0.25">
      <c r="A55" s="23"/>
      <c r="D55" s="23"/>
      <c r="E55" s="23"/>
      <c r="F55" s="23"/>
      <c r="G55" s="23"/>
    </row>
    <row r="56" spans="1:10" s="4" customFormat="1" x14ac:dyDescent="0.25">
      <c r="A56" s="21" t="s">
        <v>70</v>
      </c>
      <c r="B56" s="46"/>
      <c r="C56" s="47"/>
      <c r="D56" s="21"/>
      <c r="E56" s="21"/>
      <c r="F56" s="21"/>
      <c r="G56" s="21"/>
    </row>
    <row r="57" spans="1:10" x14ac:dyDescent="0.25">
      <c r="A57" s="164" t="s">
        <v>71</v>
      </c>
      <c r="B57" s="142"/>
      <c r="C57" s="165" t="s">
        <v>72</v>
      </c>
      <c r="D57" s="142"/>
      <c r="E57" s="31" t="s">
        <v>73</v>
      </c>
      <c r="F57" s="31" t="s">
        <v>74</v>
      </c>
      <c r="G57" s="31" t="s">
        <v>75</v>
      </c>
    </row>
    <row r="58" spans="1:10" x14ac:dyDescent="0.25">
      <c r="A58" s="164" t="s">
        <v>89</v>
      </c>
      <c r="B58" s="142"/>
      <c r="C58" s="166" t="s">
        <v>76</v>
      </c>
      <c r="D58" s="167"/>
      <c r="E58" s="31">
        <v>3</v>
      </c>
      <c r="F58" s="31" t="s">
        <v>76</v>
      </c>
      <c r="G58" s="31" t="s">
        <v>76</v>
      </c>
    </row>
    <row r="59" spans="1:10" x14ac:dyDescent="0.25">
      <c r="A59" s="23"/>
      <c r="D59" s="23"/>
      <c r="E59" s="23"/>
      <c r="F59" s="23"/>
      <c r="G59" s="23"/>
    </row>
    <row r="61" spans="1:10" x14ac:dyDescent="0.25">
      <c r="A61" s="21" t="s">
        <v>42</v>
      </c>
      <c r="E61" s="36"/>
      <c r="F61" s="36"/>
      <c r="G61" s="36"/>
    </row>
    <row r="62" spans="1:10" x14ac:dyDescent="0.25">
      <c r="A62" s="156" t="s">
        <v>142</v>
      </c>
      <c r="B62" s="157"/>
      <c r="C62" s="157"/>
      <c r="D62" s="157"/>
      <c r="E62" s="157"/>
      <c r="F62" s="157"/>
      <c r="G62" s="157"/>
    </row>
    <row r="63" spans="1:10" ht="47.25" customHeight="1" x14ac:dyDescent="0.25">
      <c r="A63" s="158" t="s">
        <v>143</v>
      </c>
      <c r="B63" s="159"/>
      <c r="C63" s="159"/>
      <c r="D63" s="159"/>
      <c r="E63" s="159"/>
      <c r="F63" s="159"/>
      <c r="G63" s="159"/>
    </row>
    <row r="66" spans="1:6" x14ac:dyDescent="0.25">
      <c r="A66" s="4" t="s">
        <v>77</v>
      </c>
      <c r="B66" s="46"/>
      <c r="C66" s="47"/>
      <c r="D66" s="4"/>
      <c r="E66" s="4" t="s">
        <v>78</v>
      </c>
      <c r="F66" s="4"/>
    </row>
    <row r="67" spans="1:6" x14ac:dyDescent="0.25">
      <c r="A67" s="4" t="s">
        <v>79</v>
      </c>
      <c r="B67" s="46"/>
      <c r="C67" s="47"/>
      <c r="D67" s="4"/>
      <c r="E67" s="4"/>
      <c r="F67" s="4"/>
    </row>
    <row r="68" spans="1:6" x14ac:dyDescent="0.25">
      <c r="A68" s="4" t="s">
        <v>112</v>
      </c>
      <c r="B68" s="46"/>
      <c r="C68" s="47"/>
      <c r="D68" s="4"/>
      <c r="E68" s="4"/>
      <c r="F68" s="4"/>
    </row>
    <row r="70" spans="1:6" x14ac:dyDescent="0.25">
      <c r="A70" s="23" t="s">
        <v>80</v>
      </c>
      <c r="B70" s="78"/>
    </row>
    <row r="71" spans="1:6" x14ac:dyDescent="0.25">
      <c r="A71" s="23" t="s">
        <v>81</v>
      </c>
      <c r="B71" s="78"/>
      <c r="C71" s="45" t="s">
        <v>24</v>
      </c>
    </row>
    <row r="72" spans="1:6" x14ac:dyDescent="0.25">
      <c r="A72" s="23" t="s">
        <v>82</v>
      </c>
      <c r="B72" s="78"/>
      <c r="C72" s="45" t="s">
        <v>83</v>
      </c>
    </row>
    <row r="73" spans="1:6" x14ac:dyDescent="0.25">
      <c r="A73" s="23" t="s">
        <v>84</v>
      </c>
      <c r="B73" s="78"/>
      <c r="C73" s="45" t="s">
        <v>85</v>
      </c>
    </row>
  </sheetData>
  <mergeCells count="36">
    <mergeCell ref="A62:G62"/>
    <mergeCell ref="A63:G63"/>
    <mergeCell ref="A28:B28"/>
    <mergeCell ref="A47:D47"/>
    <mergeCell ref="A48:D48"/>
    <mergeCell ref="A58:B58"/>
    <mergeCell ref="C57:D57"/>
    <mergeCell ref="C58:D58"/>
    <mergeCell ref="A38:B38"/>
    <mergeCell ref="A57:B57"/>
    <mergeCell ref="A49:D49"/>
    <mergeCell ref="A53:E53"/>
    <mergeCell ref="A54:E54"/>
    <mergeCell ref="A40:B40"/>
    <mergeCell ref="A3:B3"/>
    <mergeCell ref="A4:B4"/>
    <mergeCell ref="A7:H7"/>
    <mergeCell ref="A42:B42"/>
    <mergeCell ref="A26:B26"/>
    <mergeCell ref="A24:B24"/>
    <mergeCell ref="A15:B15"/>
    <mergeCell ref="A16:B16"/>
    <mergeCell ref="A18:B18"/>
    <mergeCell ref="A19:B19"/>
    <mergeCell ref="A21:B21"/>
    <mergeCell ref="A8:B8"/>
    <mergeCell ref="A34:B34"/>
    <mergeCell ref="A35:B35"/>
    <mergeCell ref="A9:B9"/>
    <mergeCell ref="A11:B11"/>
    <mergeCell ref="A12:H12"/>
    <mergeCell ref="A13:B13"/>
    <mergeCell ref="A45:H45"/>
    <mergeCell ref="A30:B30"/>
    <mergeCell ref="A32:B32"/>
    <mergeCell ref="A33:B3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2019-02-28T03:52:24Z</cp:lastPrinted>
  <dcterms:created xsi:type="dcterms:W3CDTF">2013-02-18T04:38:06Z</dcterms:created>
  <dcterms:modified xsi:type="dcterms:W3CDTF">2019-03-04T04:31:50Z</dcterms:modified>
</cp:coreProperties>
</file>