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90" windowWidth="11355" windowHeight="5220"/>
  </bookViews>
  <sheets>
    <sheet name="УК" sheetId="1" r:id="rId1"/>
    <sheet name="Лист2" sheetId="8" r:id="rId2"/>
  </sheets>
  <calcPr calcId="144525" concurrentCalc="0"/>
</workbook>
</file>

<file path=xl/calcChain.xml><?xml version="1.0" encoding="utf-8"?>
<calcChain xmlns="http://schemas.openxmlformats.org/spreadsheetml/2006/main">
  <c r="H55" i="8" l="1"/>
  <c r="H56" i="8"/>
  <c r="F25" i="8"/>
  <c r="H20" i="8"/>
  <c r="H19" i="8"/>
  <c r="H18" i="8"/>
  <c r="H36" i="8"/>
  <c r="H35" i="8"/>
  <c r="H34" i="8"/>
  <c r="H33" i="8"/>
  <c r="H23" i="8"/>
  <c r="H22" i="8"/>
  <c r="H21" i="8"/>
  <c r="H17" i="8"/>
  <c r="H16" i="8"/>
  <c r="H15" i="8"/>
  <c r="H14" i="8"/>
  <c r="H13" i="8"/>
  <c r="H12" i="8"/>
  <c r="H10" i="8"/>
  <c r="H9" i="8"/>
  <c r="H8" i="8"/>
  <c r="C8" i="8"/>
  <c r="F27" i="8"/>
  <c r="G27" i="8"/>
  <c r="G25" i="8"/>
  <c r="H25" i="8"/>
  <c r="G31" i="8"/>
  <c r="G36" i="8"/>
  <c r="G35" i="8"/>
  <c r="G34" i="8"/>
  <c r="G33" i="8"/>
  <c r="F21" i="8"/>
  <c r="E21" i="8"/>
  <c r="D53" i="8"/>
  <c r="D4" i="8"/>
  <c r="G18" i="8"/>
  <c r="G20" i="8"/>
  <c r="G19" i="8"/>
  <c r="F51" i="8"/>
  <c r="G51" i="8"/>
  <c r="E51" i="8"/>
  <c r="G26" i="8"/>
  <c r="D23" i="8"/>
  <c r="D22" i="8"/>
  <c r="D17" i="8"/>
  <c r="D16" i="8"/>
  <c r="D14" i="8"/>
  <c r="D13" i="8"/>
  <c r="D10" i="8"/>
  <c r="D9" i="8"/>
  <c r="C10" i="8"/>
  <c r="C9" i="8"/>
  <c r="F31" i="8"/>
  <c r="E31" i="8"/>
  <c r="G39" i="8"/>
  <c r="H45" i="8"/>
  <c r="G63" i="8"/>
  <c r="H51" i="8"/>
  <c r="F50" i="8"/>
  <c r="E50" i="8"/>
  <c r="F8" i="8"/>
  <c r="F10" i="8"/>
  <c r="F9" i="8"/>
  <c r="E8" i="8"/>
  <c r="E10" i="8"/>
  <c r="E9" i="8"/>
  <c r="C23" i="8"/>
  <c r="C22" i="8"/>
  <c r="C17" i="8"/>
  <c r="C16" i="8"/>
  <c r="C27" i="8"/>
  <c r="C26" i="8"/>
  <c r="G21" i="8"/>
  <c r="G23" i="8"/>
  <c r="G22" i="8"/>
  <c r="G15" i="8"/>
  <c r="G17" i="8"/>
  <c r="G16" i="8"/>
  <c r="G12" i="8"/>
  <c r="H29" i="8"/>
  <c r="H28" i="8"/>
  <c r="E27" i="8"/>
  <c r="E26" i="8"/>
  <c r="F23" i="8"/>
  <c r="F22" i="8"/>
  <c r="E23" i="8"/>
  <c r="E22" i="8"/>
  <c r="F20" i="8"/>
  <c r="F19" i="8"/>
  <c r="E20" i="8"/>
  <c r="E19" i="8"/>
  <c r="F17" i="8"/>
  <c r="F16" i="8"/>
  <c r="E17" i="8"/>
  <c r="E16" i="8"/>
  <c r="F14" i="8"/>
  <c r="E14" i="8"/>
  <c r="E13" i="8"/>
  <c r="C14" i="8"/>
  <c r="C13" i="8"/>
  <c r="G14" i="8"/>
  <c r="G13" i="8"/>
  <c r="G8" i="8"/>
  <c r="G10" i="8"/>
  <c r="H31" i="8"/>
  <c r="F37" i="8"/>
  <c r="F52" i="8"/>
  <c r="E37" i="8"/>
  <c r="E52" i="8"/>
  <c r="H39" i="8"/>
  <c r="H50" i="8"/>
  <c r="F13" i="8"/>
  <c r="F26" i="8"/>
  <c r="H26" i="8"/>
  <c r="H27" i="8"/>
  <c r="G37" i="8"/>
  <c r="G52" i="8"/>
  <c r="H53" i="8"/>
  <c r="H54" i="8"/>
  <c r="G9" i="8"/>
</calcChain>
</file>

<file path=xl/sharedStrings.xml><?xml version="1.0" encoding="utf-8"?>
<sst xmlns="http://schemas.openxmlformats.org/spreadsheetml/2006/main" count="173" uniqueCount="148">
  <si>
    <t>1</t>
  </si>
  <si>
    <t>2</t>
  </si>
  <si>
    <t>3</t>
  </si>
  <si>
    <t>4</t>
  </si>
  <si>
    <t>6</t>
  </si>
  <si>
    <t>7</t>
  </si>
  <si>
    <t>8</t>
  </si>
  <si>
    <t>Часть 1.</t>
  </si>
  <si>
    <t>Наименвание юридического лица</t>
  </si>
  <si>
    <t xml:space="preserve">                                                                ул.</t>
  </si>
  <si>
    <t>ФИО руководителя</t>
  </si>
  <si>
    <t>Свидетельство о гос регистрации юр лица</t>
  </si>
  <si>
    <t>Фактический и юридический адрес</t>
  </si>
  <si>
    <t>690005 г.Владивосток, ул. Светланская, 183</t>
  </si>
  <si>
    <t>Адрес электронной почты:</t>
  </si>
  <si>
    <t>Адрес официального сайта в сети "Интернет"</t>
  </si>
  <si>
    <t>Сведения о членстве в СРО</t>
  </si>
  <si>
    <t>не члены СРО</t>
  </si>
  <si>
    <t>2. Сведения об исполнителях работ по содержанию и обслуживанию дома:</t>
  </si>
  <si>
    <t>наименвание организации исполняющей работы</t>
  </si>
  <si>
    <t>адрес</t>
  </si>
  <si>
    <t>телефон диспетчерской службы</t>
  </si>
  <si>
    <t>ул. Светланская, 183</t>
  </si>
  <si>
    <t>2-222-160</t>
  </si>
  <si>
    <t>Санитарное содержание дома: уборка придомовой территории, уборка лестничных клеток, уборка мусоропровода, уборка контейнерных площадок.</t>
  </si>
  <si>
    <t>Техническое обслуживание общего имущества:</t>
  </si>
  <si>
    <t>2-269-530</t>
  </si>
  <si>
    <t>Вывоз ТБО:</t>
  </si>
  <si>
    <t>ООО " Экологическое предприятие № 1"</t>
  </si>
  <si>
    <t>Год постройки</t>
  </si>
  <si>
    <t>Количество лифтов</t>
  </si>
  <si>
    <t>Количество этажей</t>
  </si>
  <si>
    <t>Количество подъездов</t>
  </si>
  <si>
    <t>Количество м/ проводов</t>
  </si>
  <si>
    <t>Площадь жилых помещений</t>
  </si>
  <si>
    <t>Площадь не жилых помещений</t>
  </si>
  <si>
    <t>Площадь мест общего пользования</t>
  </si>
  <si>
    <t xml:space="preserve">Аварийное обслуживание: (в рабочие дни с 8-00 до 17-00 часов; </t>
  </si>
  <si>
    <t xml:space="preserve"> праздничные и выходные дни- круглосуточно</t>
  </si>
  <si>
    <t>1.2 Санитарное содержание придом. территории</t>
  </si>
  <si>
    <t>Часть 3</t>
  </si>
  <si>
    <t>1. Случаи снижения платы за качество оказываемых  услуг:</t>
  </si>
  <si>
    <t xml:space="preserve"> ООО "Управляющая компания Ленинского района"</t>
  </si>
  <si>
    <t>3. Техническая характеристика дома:</t>
  </si>
  <si>
    <t xml:space="preserve">                       об исполнении договора управления многоквартирным домом </t>
  </si>
  <si>
    <t>1.Сведения об Управляющей компании Ленинского района</t>
  </si>
  <si>
    <t>1.1 Обслуж. общедом. коммуникаций</t>
  </si>
  <si>
    <t xml:space="preserve">     uk-lr.ru</t>
  </si>
  <si>
    <t>Наименование работ</t>
  </si>
  <si>
    <t>период</t>
  </si>
  <si>
    <t>количество</t>
  </si>
  <si>
    <t>сумма снижения, руб.</t>
  </si>
  <si>
    <t>Вид услуги</t>
  </si>
  <si>
    <t xml:space="preserve">                                     ПЕРЕЧЕНЬ УСЛУГ</t>
  </si>
  <si>
    <t>тариф</t>
  </si>
  <si>
    <t>Остат (+) долг (-)          на нач отчет периода</t>
  </si>
  <si>
    <t>Выставлено в квитанциях</t>
  </si>
  <si>
    <t>Факт оплаты</t>
  </si>
  <si>
    <t>Выполнены работы</t>
  </si>
  <si>
    <t>Остат (+) долг (-)          на конец отчет периода</t>
  </si>
  <si>
    <t>1.Содержание жилья, Всего</t>
  </si>
  <si>
    <t>в том числе: услуги подрядчиков</t>
  </si>
  <si>
    <t>услуги по управлению</t>
  </si>
  <si>
    <t>Расшифровка статьи "Содержание жилья" по видам услуг</t>
  </si>
  <si>
    <t>в том числе: на текущий ремонт</t>
  </si>
  <si>
    <t>Договор управления</t>
  </si>
  <si>
    <t>от 27 .04. 2005г. Серия 25 № 01277949</t>
  </si>
  <si>
    <t>2. Количество случаев снижения платы за коммунальные услуги</t>
  </si>
  <si>
    <t>адрес:</t>
  </si>
  <si>
    <t>СЦО</t>
  </si>
  <si>
    <t>ГВС</t>
  </si>
  <si>
    <t>ХВС</t>
  </si>
  <si>
    <t>СЦО л/кл</t>
  </si>
  <si>
    <t>нет</t>
  </si>
  <si>
    <t xml:space="preserve">Генеральный директор </t>
  </si>
  <si>
    <t xml:space="preserve">ООО "Управляющая компания </t>
  </si>
  <si>
    <t>телефоны:</t>
  </si>
  <si>
    <t>Санитарный отдел-</t>
  </si>
  <si>
    <t>Производственный отдел-</t>
  </si>
  <si>
    <t>2-220-388</t>
  </si>
  <si>
    <t>Плановый отдел-</t>
  </si>
  <si>
    <t>uklr2006@mail.ru</t>
  </si>
  <si>
    <t>2-260-343</t>
  </si>
  <si>
    <t>4. Текущий ремонт коммуникаций, проходящих через нежилые помещения</t>
  </si>
  <si>
    <t>Пушкинская,  46</t>
  </si>
  <si>
    <t>01.06.2008г.</t>
  </si>
  <si>
    <t>1.4 Вывоз и утилизация ТБО</t>
  </si>
  <si>
    <t xml:space="preserve">Контактные телефоны: </t>
  </si>
  <si>
    <t>приемная</t>
  </si>
  <si>
    <t xml:space="preserve">    2-266-571</t>
  </si>
  <si>
    <t>юридический отдел</t>
  </si>
  <si>
    <t xml:space="preserve">    2-223-647 </t>
  </si>
  <si>
    <t>производственный отдел</t>
  </si>
  <si>
    <t xml:space="preserve">    2-220-388</t>
  </si>
  <si>
    <t>экономический отдел</t>
  </si>
  <si>
    <t>гл.инженер</t>
  </si>
  <si>
    <t xml:space="preserve">    2-205-087</t>
  </si>
  <si>
    <t>санитарный отдел</t>
  </si>
  <si>
    <t xml:space="preserve">    2-222-160</t>
  </si>
  <si>
    <t>гл.энергетик, инж.по лифтам</t>
  </si>
  <si>
    <t xml:space="preserve">    2-223-142</t>
  </si>
  <si>
    <t>ООО " Чистый двор"</t>
  </si>
  <si>
    <t>№ 46 по ул. Пушкинская</t>
  </si>
  <si>
    <t>Часть 4</t>
  </si>
  <si>
    <t>Ленинского района"</t>
  </si>
  <si>
    <t>ООО "Комфорт"</t>
  </si>
  <si>
    <t>ул. Тунгусская, 8</t>
  </si>
  <si>
    <t>Колличество проживающих</t>
  </si>
  <si>
    <t>итого:</t>
  </si>
  <si>
    <t>итого по дому:</t>
  </si>
  <si>
    <t>Всего д/средств с учетом остатков</t>
  </si>
  <si>
    <t>переплата потребителями</t>
  </si>
  <si>
    <t>задолженность потребителей</t>
  </si>
  <si>
    <t>Часть 2.( форма 2.8 стандарта раскрытия информации)</t>
  </si>
  <si>
    <t>сумма, т.р.</t>
  </si>
  <si>
    <t>услуги по управлению+0,22 кв.7</t>
  </si>
  <si>
    <t>всего: 167,4 кв.м</t>
  </si>
  <si>
    <t>3.Коммунальные услуги, всего:</t>
  </si>
  <si>
    <t>в том числе</t>
  </si>
  <si>
    <t>ХВС на содержание ОИ МКД</t>
  </si>
  <si>
    <t>Отведение сточных вод</t>
  </si>
  <si>
    <t>ГВС на содержание ОИ МКД</t>
  </si>
  <si>
    <t>эл. энергия на содержание ОИ МКД</t>
  </si>
  <si>
    <t>Прочие работы и услуги:</t>
  </si>
  <si>
    <t xml:space="preserve">                                                     </t>
  </si>
  <si>
    <t xml:space="preserve">                       Отчет ООО "Управляющей компании Ленинского района"  за 2019 г.</t>
  </si>
  <si>
    <t>ООО " Восток Мегаполис"</t>
  </si>
  <si>
    <t>1 358,60 м2</t>
  </si>
  <si>
    <t>336,00 м2</t>
  </si>
  <si>
    <t>1.Отчет об исполнении договора управления за 2019 г.(тыс.р.)</t>
  </si>
  <si>
    <t>переходящие остатки д/ср-в на начало 01.01. 2019 г.</t>
  </si>
  <si>
    <t xml:space="preserve"> начисления и фактическое поступление средств по статьям затрат за 2019 г.(тыс.р.)</t>
  </si>
  <si>
    <t>переходящие остатки д/ср-в на конец  2019 г.</t>
  </si>
  <si>
    <t>3. Перечень работ, выполненных по статье " текущий ремонт"  в 2019 году.</t>
  </si>
  <si>
    <t>План по статье "текущий ремонт" на 2020 год</t>
  </si>
  <si>
    <t>А.А. Тяптин</t>
  </si>
  <si>
    <t>2-205-087</t>
  </si>
  <si>
    <t>Предложение Управляющей компании: по мере накопления средств - ремонт системы электроснабжения., ремонт фасада. Собственникам необходимо предоставить протокол общего собрания для выполнения предложенных, или иных необходимых работ. Напоминаем, что выполнение работ при недостаточном количестве средств возможно за счет дополнительного сбора.</t>
  </si>
  <si>
    <t>Аварийная замена стояков ХГВС кв. 5,8а</t>
  </si>
  <si>
    <t>06.19г</t>
  </si>
  <si>
    <t>10 пм</t>
  </si>
  <si>
    <t>Эра</t>
  </si>
  <si>
    <t>1.3 Сан содерж. л/клеток,в т.ч. Кв.7-2,18 т.р</t>
  </si>
  <si>
    <t>2.Текущий ремонт, всего: +2,18 кв.7</t>
  </si>
  <si>
    <t>в том числе: на текущий ремонт + 1,96 кв.7</t>
  </si>
  <si>
    <t>2. Собственники дома, на общем собрании, приняли решение производить уборку лестничных клеток самостоятельно.  Собственникам, не согласившимся с решением общего собрания, начисления за указанную услугу производить, поступившие платежи перечислять на статью "текущий ремонт". Отказались только собственники кв.№ 7, поступившие платежи в сумме2180,55 рубля учтены в общей сумме по ст. "текущий ремонт".</t>
  </si>
  <si>
    <r>
      <t>ИСХ  №</t>
    </r>
    <r>
      <rPr>
        <b/>
        <u/>
        <sz val="9"/>
        <color theme="1"/>
        <rFont val="Calibri"/>
        <family val="2"/>
        <charset val="204"/>
        <scheme val="minor"/>
      </rPr>
      <t xml:space="preserve">         594 /03            от   10.03.2020 г.  </t>
    </r>
  </si>
  <si>
    <t>Тяптин Андрей Александрович</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</si>
</sst>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7" x14ac:knownFonts="1">
    <font>
      <sz val="11"/>
      <color theme="1"/>
      <name val="Calibri"/>
      <family val="2"/>
      <charset val="204"/>
      <scheme val="minor"/>
    </font>
    <font>
      <sz val="10"/>
      <name val="Arial Cyr"/>
      <charset val="204"/>
    </font>
    <font>
      <b/>
      <sz val="10"/>
      <name val="Arial"/>
      <family val="2"/>
      <charset val="204"/>
    </font>
    <font>
      <sz val="8"/>
      <color theme="1"/>
      <name val="Calibri"/>
      <family val="2"/>
      <charset val="204"/>
      <scheme val="minor"/>
    </font>
    <font>
      <b/>
      <sz val="11"/>
      <color theme="1"/>
      <name val="Calibri"/>
      <family val="2"/>
      <charset val="204"/>
      <scheme val="minor"/>
    </font>
    <font>
      <u/>
      <sz val="11"/>
      <color theme="10"/>
      <name val="Calibri"/>
      <family val="2"/>
      <charset val="204"/>
    </font>
    <font>
      <sz val="10"/>
      <color theme="1"/>
      <name val="Calibri"/>
      <family val="2"/>
      <charset val="204"/>
      <scheme val="minor"/>
    </font>
    <font>
      <b/>
      <sz val="9"/>
      <color theme="1"/>
      <name val="Calibri"/>
      <family val="2"/>
      <charset val="204"/>
      <scheme val="minor"/>
    </font>
    <font>
      <b/>
      <sz val="12"/>
      <color theme="1"/>
      <name val="Calibri"/>
      <family val="2"/>
      <charset val="204"/>
      <scheme val="minor"/>
    </font>
    <font>
      <b/>
      <sz val="8"/>
      <color theme="1"/>
      <name val="Calibri"/>
      <family val="2"/>
      <charset val="204"/>
      <scheme val="minor"/>
    </font>
    <font>
      <sz val="8"/>
      <name val="Arial"/>
      <family val="2"/>
      <charset val="204"/>
    </font>
    <font>
      <b/>
      <sz val="8"/>
      <name val="Arial"/>
      <family val="2"/>
      <charset val="204"/>
    </font>
    <font>
      <b/>
      <sz val="10"/>
      <color theme="1"/>
      <name val="Calibri"/>
      <family val="2"/>
      <charset val="204"/>
      <scheme val="minor"/>
    </font>
    <font>
      <b/>
      <u/>
      <sz val="9"/>
      <color theme="1"/>
      <name val="Calibri"/>
      <family val="2"/>
      <charset val="204"/>
      <scheme val="minor"/>
    </font>
    <font>
      <sz val="9"/>
      <color theme="10"/>
      <name val="Calibri"/>
      <family val="2"/>
      <charset val="204"/>
    </font>
    <font>
      <sz val="8"/>
      <color theme="1"/>
      <name val="Arial"/>
      <family val="2"/>
      <charset val="204"/>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76">
    <xf numFmtId="0" fontId="0" fillId="0" borderId="0" xfId="0"/>
    <xf numFmtId="0" fontId="1" fillId="0" borderId="0" xfId="1"/>
    <xf numFmtId="0" fontId="2" fillId="0" borderId="0" xfId="1" applyFont="1"/>
    <xf numFmtId="0" fontId="0" fillId="0" borderId="0" xfId="0" applyFill="1"/>
    <xf numFmtId="0" fontId="4" fillId="0" borderId="0" xfId="0" applyFont="1"/>
    <xf numFmtId="0" fontId="0" fillId="0" borderId="0" xfId="0" applyFill="1" applyBorder="1"/>
    <xf numFmtId="0" fontId="3" fillId="0" borderId="1" xfId="0" applyFont="1" applyBorder="1"/>
    <xf numFmtId="0" fontId="3" fillId="0" borderId="1" xfId="0" applyFont="1" applyBorder="1" applyAlignment="1">
      <alignment horizontal="center"/>
    </xf>
    <xf numFmtId="0" fontId="2" fillId="0" borderId="10" xfId="1" applyFont="1" applyFill="1" applyBorder="1" applyAlignment="1">
      <alignment horizontal="left"/>
    </xf>
    <xf numFmtId="0" fontId="3" fillId="0" borderId="3" xfId="0" applyFont="1" applyBorder="1" applyAlignment="1">
      <alignment horizontal="center" wrapText="1"/>
    </xf>
    <xf numFmtId="0" fontId="3" fillId="0" borderId="1" xfId="0" applyFont="1" applyFill="1" applyBorder="1"/>
    <xf numFmtId="0" fontId="3" fillId="0" borderId="2" xfId="0" applyFont="1" applyBorder="1"/>
    <xf numFmtId="0" fontId="3" fillId="0" borderId="0" xfId="0" applyFont="1" applyBorder="1"/>
    <xf numFmtId="49" fontId="10" fillId="0" borderId="1" xfId="1" applyNumberFormat="1" applyFont="1" applyFill="1" applyBorder="1" applyAlignment="1">
      <alignment horizontal="center"/>
    </xf>
    <xf numFmtId="0" fontId="10" fillId="0" borderId="1" xfId="1" applyFont="1" applyFill="1" applyBorder="1"/>
    <xf numFmtId="0" fontId="10" fillId="0" borderId="1" xfId="1" applyFont="1" applyFill="1" applyBorder="1" applyAlignment="1">
      <alignment wrapText="1"/>
    </xf>
    <xf numFmtId="0" fontId="11" fillId="0" borderId="10" xfId="1" applyFont="1" applyFill="1" applyBorder="1" applyAlignment="1">
      <alignment horizontal="left"/>
    </xf>
    <xf numFmtId="0" fontId="10" fillId="0" borderId="10" xfId="1" applyFont="1" applyFill="1" applyBorder="1" applyAlignment="1">
      <alignment horizontal="left"/>
    </xf>
    <xf numFmtId="0" fontId="3" fillId="0" borderId="1" xfId="0" applyFont="1" applyBorder="1" applyAlignment="1">
      <alignment horizontal="center" wrapText="1"/>
    </xf>
    <xf numFmtId="0" fontId="3" fillId="0" borderId="0" xfId="0" applyFont="1"/>
    <xf numFmtId="0" fontId="9" fillId="0" borderId="0" xfId="0" applyFont="1"/>
    <xf numFmtId="0" fontId="12" fillId="0" borderId="0" xfId="0" applyFont="1"/>
    <xf numFmtId="0" fontId="7" fillId="0" borderId="0" xfId="0" applyFont="1"/>
    <xf numFmtId="0" fontId="6" fillId="0" borderId="0" xfId="0" applyFont="1"/>
    <xf numFmtId="0" fontId="8" fillId="0" borderId="0" xfId="0" applyFont="1"/>
    <xf numFmtId="49" fontId="10" fillId="0" borderId="10" xfId="1" applyNumberFormat="1" applyFont="1" applyFill="1" applyBorder="1" applyAlignment="1">
      <alignment horizontal="center"/>
    </xf>
    <xf numFmtId="0" fontId="10" fillId="0" borderId="10" xfId="1" applyFont="1" applyFill="1" applyBorder="1"/>
    <xf numFmtId="0" fontId="10" fillId="0" borderId="1" xfId="1" applyFont="1" applyFill="1" applyBorder="1" applyAlignment="1"/>
    <xf numFmtId="0" fontId="3" fillId="0" borderId="0" xfId="0" applyFont="1" applyBorder="1" applyAlignment="1">
      <alignment horizontal="center"/>
    </xf>
    <xf numFmtId="0" fontId="3" fillId="0" borderId="1" xfId="0" applyFont="1" applyFill="1" applyBorder="1" applyAlignment="1">
      <alignment horizontal="center" wrapText="1"/>
    </xf>
    <xf numFmtId="0" fontId="3" fillId="0" borderId="0" xfId="0" applyFont="1" applyAlignment="1">
      <alignment horizontal="center"/>
    </xf>
    <xf numFmtId="0" fontId="6" fillId="0" borderId="1" xfId="0" applyFont="1" applyBorder="1" applyAlignment="1">
      <alignment horizontal="center"/>
    </xf>
    <xf numFmtId="17" fontId="6" fillId="0" borderId="1" xfId="0" applyNumberFormat="1" applyFont="1" applyBorder="1" applyAlignment="1">
      <alignment horizontal="center"/>
    </xf>
    <xf numFmtId="164" fontId="6" fillId="0" borderId="1" xfId="0" applyNumberFormat="1"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xf numFmtId="0" fontId="0" fillId="0" borderId="0" xfId="0" applyAlignment="1">
      <alignment horizontal="center"/>
    </xf>
    <xf numFmtId="0" fontId="3" fillId="0" borderId="2" xfId="0" applyFont="1" applyFill="1" applyBorder="1" applyAlignment="1">
      <alignment horizontal="center" wrapText="1"/>
    </xf>
    <xf numFmtId="0" fontId="3" fillId="0" borderId="2" xfId="0" applyFont="1" applyFill="1" applyBorder="1" applyAlignment="1">
      <alignment horizontal="left"/>
    </xf>
    <xf numFmtId="0" fontId="3" fillId="0" borderId="8" xfId="0" applyFont="1" applyFill="1" applyBorder="1" applyAlignment="1">
      <alignment horizontal="left"/>
    </xf>
    <xf numFmtId="0" fontId="3" fillId="0" borderId="8" xfId="0" applyFont="1" applyBorder="1"/>
    <xf numFmtId="164" fontId="9" fillId="0" borderId="1" xfId="0" applyNumberFormat="1" applyFont="1" applyFill="1" applyBorder="1" applyAlignment="1">
      <alignment horizontal="center" wrapText="1"/>
    </xf>
    <xf numFmtId="164" fontId="9" fillId="0" borderId="1" xfId="0" applyNumberFormat="1" applyFont="1" applyFill="1" applyBorder="1" applyAlignment="1">
      <alignment horizontal="center"/>
    </xf>
    <xf numFmtId="164" fontId="3" fillId="0" borderId="1" xfId="0" applyNumberFormat="1" applyFont="1" applyBorder="1" applyAlignment="1">
      <alignment horizontal="center"/>
    </xf>
    <xf numFmtId="164" fontId="9" fillId="0" borderId="1" xfId="0" applyNumberFormat="1" applyFont="1" applyBorder="1" applyAlignment="1">
      <alignment horizontal="center"/>
    </xf>
    <xf numFmtId="164" fontId="3" fillId="0" borderId="0" xfId="0" applyNumberFormat="1" applyFont="1" applyAlignment="1">
      <alignment horizontal="center"/>
    </xf>
    <xf numFmtId="0" fontId="9" fillId="0" borderId="0" xfId="0" applyFont="1" applyAlignment="1">
      <alignment horizontal="center"/>
    </xf>
    <xf numFmtId="164" fontId="9" fillId="0" borderId="0" xfId="0" applyNumberFormat="1" applyFont="1" applyAlignment="1">
      <alignment horizontal="center"/>
    </xf>
    <xf numFmtId="2" fontId="3" fillId="0" borderId="1" xfId="0" applyNumberFormat="1" applyFont="1" applyBorder="1" applyAlignment="1">
      <alignment horizontal="center"/>
    </xf>
    <xf numFmtId="17" fontId="12" fillId="0" borderId="1" xfId="0" applyNumberFormat="1" applyFont="1" applyBorder="1" applyAlignment="1">
      <alignment horizontal="center"/>
    </xf>
    <xf numFmtId="0" fontId="12" fillId="0" borderId="1" xfId="0" applyFont="1" applyBorder="1" applyAlignment="1">
      <alignment horizontal="center"/>
    </xf>
    <xf numFmtId="164" fontId="12" fillId="0" borderId="1" xfId="0" applyNumberFormat="1" applyFont="1" applyBorder="1" applyAlignment="1">
      <alignment horizontal="center"/>
    </xf>
    <xf numFmtId="0" fontId="11" fillId="0" borderId="2" xfId="1" applyFont="1" applyFill="1" applyBorder="1" applyAlignment="1">
      <alignment horizontal="left" wrapText="1"/>
    </xf>
    <xf numFmtId="0" fontId="11" fillId="0" borderId="7" xfId="1" applyFont="1" applyFill="1" applyBorder="1" applyAlignment="1">
      <alignment horizontal="left" wrapText="1"/>
    </xf>
    <xf numFmtId="0" fontId="11" fillId="0" borderId="8" xfId="1" applyFont="1" applyFill="1" applyBorder="1" applyAlignment="1">
      <alignment horizontal="left" wrapText="1"/>
    </xf>
    <xf numFmtId="0" fontId="15" fillId="0" borderId="1" xfId="0" applyFont="1" applyBorder="1" applyAlignment="1"/>
    <xf numFmtId="0" fontId="15" fillId="0" borderId="1" xfId="0" applyFont="1" applyBorder="1"/>
    <xf numFmtId="0" fontId="15" fillId="0" borderId="1" xfId="0" applyFont="1" applyFill="1" applyBorder="1" applyAlignment="1"/>
    <xf numFmtId="0" fontId="0" fillId="0" borderId="0" xfId="0" applyBorder="1" applyAlignment="1">
      <alignment vertical="center"/>
    </xf>
    <xf numFmtId="0" fontId="0" fillId="0" borderId="0" xfId="0" applyBorder="1" applyAlignment="1"/>
    <xf numFmtId="0" fontId="0" fillId="0" borderId="0" xfId="0" applyBorder="1"/>
    <xf numFmtId="0" fontId="6" fillId="0" borderId="0" xfId="0" applyFont="1" applyBorder="1" applyAlignment="1"/>
    <xf numFmtId="0" fontId="0" fillId="0" borderId="0" xfId="0" applyFill="1" applyBorder="1" applyAlignment="1"/>
    <xf numFmtId="0" fontId="9" fillId="0" borderId="1" xfId="0" applyFont="1" applyFill="1" applyBorder="1" applyAlignment="1">
      <alignment horizontal="center"/>
    </xf>
    <xf numFmtId="2" fontId="9" fillId="0" borderId="1" xfId="0" applyNumberFormat="1" applyFont="1" applyFill="1" applyBorder="1" applyAlignment="1">
      <alignment horizontal="center"/>
    </xf>
    <xf numFmtId="2" fontId="3" fillId="0" borderId="8" xfId="0" applyNumberFormat="1" applyFont="1" applyBorder="1" applyAlignment="1">
      <alignment horizontal="center"/>
    </xf>
    <xf numFmtId="2" fontId="9" fillId="0" borderId="1" xfId="0" applyNumberFormat="1" applyFont="1" applyBorder="1" applyAlignment="1">
      <alignment horizontal="center"/>
    </xf>
    <xf numFmtId="2" fontId="3" fillId="0" borderId="1" xfId="0" applyNumberFormat="1" applyFont="1" applyFill="1" applyBorder="1" applyAlignment="1">
      <alignment horizontal="center"/>
    </xf>
    <xf numFmtId="0" fontId="9" fillId="0" borderId="1" xfId="0" applyFont="1" applyBorder="1" applyAlignment="1">
      <alignment horizontal="center"/>
    </xf>
    <xf numFmtId="2" fontId="9" fillId="0" borderId="2" xfId="0" applyNumberFormat="1" applyFont="1" applyBorder="1" applyAlignment="1">
      <alignment horizontal="center"/>
    </xf>
    <xf numFmtId="0" fontId="9" fillId="0" borderId="2" xfId="0" applyFont="1" applyFill="1" applyBorder="1" applyAlignment="1">
      <alignment horizontal="left"/>
    </xf>
    <xf numFmtId="0" fontId="9" fillId="0" borderId="8" xfId="0" applyFont="1" applyFill="1" applyBorder="1" applyAlignment="1">
      <alignment horizontal="left"/>
    </xf>
    <xf numFmtId="2" fontId="9" fillId="0" borderId="8" xfId="0" applyNumberFormat="1" applyFont="1" applyBorder="1" applyAlignment="1">
      <alignment horizontal="center"/>
    </xf>
    <xf numFmtId="2" fontId="0" fillId="0" borderId="0" xfId="0" applyNumberFormat="1"/>
    <xf numFmtId="0" fontId="16" fillId="0" borderId="0" xfId="0" applyFont="1"/>
    <xf numFmtId="0" fontId="16" fillId="0" borderId="0" xfId="0" applyFont="1" applyAlignment="1">
      <alignment horizontal="center"/>
    </xf>
    <xf numFmtId="0" fontId="12" fillId="0" borderId="0" xfId="0" applyFont="1" applyBorder="1" applyAlignment="1"/>
    <xf numFmtId="0" fontId="4" fillId="0" borderId="0" xfId="0" applyFont="1" applyBorder="1" applyAlignment="1"/>
    <xf numFmtId="17" fontId="12" fillId="0" borderId="0" xfId="0" applyNumberFormat="1" applyFont="1" applyBorder="1" applyAlignment="1">
      <alignment horizontal="center"/>
    </xf>
    <xf numFmtId="0" fontId="12" fillId="0" borderId="0" xfId="0" applyFont="1" applyBorder="1" applyAlignment="1">
      <alignment horizontal="center"/>
    </xf>
    <xf numFmtId="164" fontId="12" fillId="0" borderId="0" xfId="0" applyNumberFormat="1" applyFont="1" applyBorder="1" applyAlignment="1">
      <alignment horizontal="center"/>
    </xf>
    <xf numFmtId="164" fontId="0" fillId="0" borderId="0" xfId="0" applyNumberFormat="1"/>
    <xf numFmtId="0" fontId="9" fillId="0" borderId="2" xfId="0" applyFont="1" applyFill="1" applyBorder="1" applyAlignment="1"/>
    <xf numFmtId="0" fontId="4" fillId="0" borderId="8" xfId="0" applyFont="1" applyBorder="1" applyAlignment="1"/>
    <xf numFmtId="0" fontId="3" fillId="0" borderId="2" xfId="0" applyFont="1" applyFill="1" applyBorder="1" applyAlignment="1">
      <alignment horizontal="center"/>
    </xf>
    <xf numFmtId="0" fontId="0" fillId="0" borderId="7" xfId="0" applyFill="1" applyBorder="1" applyAlignment="1">
      <alignment horizontal="center"/>
    </xf>
    <xf numFmtId="164" fontId="3" fillId="0" borderId="1" xfId="0" applyNumberFormat="1" applyFont="1" applyFill="1" applyBorder="1" applyAlignment="1">
      <alignment horizontal="center"/>
    </xf>
    <xf numFmtId="0" fontId="3" fillId="0" borderId="1" xfId="0" applyFont="1" applyFill="1" applyBorder="1" applyAlignment="1">
      <alignment horizontal="center"/>
    </xf>
    <xf numFmtId="0" fontId="3" fillId="0" borderId="1" xfId="0" applyFont="1" applyFill="1" applyBorder="1" applyAlignment="1">
      <alignment horizontal="left"/>
    </xf>
    <xf numFmtId="0" fontId="0" fillId="0" borderId="1" xfId="0" applyFill="1" applyBorder="1"/>
    <xf numFmtId="0" fontId="9" fillId="0" borderId="1" xfId="0" applyFont="1" applyFill="1" applyBorder="1" applyAlignment="1">
      <alignment horizontal="center" wrapText="1"/>
    </xf>
    <xf numFmtId="0" fontId="4" fillId="0" borderId="1" xfId="0" applyFont="1" applyBorder="1"/>
    <xf numFmtId="2" fontId="0" fillId="0" borderId="0" xfId="0" applyNumberFormat="1" applyFill="1"/>
    <xf numFmtId="2" fontId="4" fillId="0" borderId="0" xfId="0" applyNumberFormat="1" applyFont="1"/>
    <xf numFmtId="0" fontId="9" fillId="0" borderId="1" xfId="0" applyFont="1" applyFill="1" applyBorder="1" applyAlignment="1"/>
    <xf numFmtId="0" fontId="9" fillId="0" borderId="10" xfId="0" applyFont="1" applyFill="1" applyBorder="1" applyAlignment="1">
      <alignment wrapText="1"/>
    </xf>
    <xf numFmtId="0" fontId="9" fillId="0" borderId="7" xfId="0" applyFont="1" applyFill="1" applyBorder="1" applyAlignment="1">
      <alignment wrapText="1"/>
    </xf>
    <xf numFmtId="0" fontId="9" fillId="0" borderId="8" xfId="0" applyFont="1" applyFill="1" applyBorder="1" applyAlignment="1">
      <alignment wrapText="1"/>
    </xf>
    <xf numFmtId="164" fontId="16" fillId="0" borderId="0" xfId="0" applyNumberFormat="1" applyFont="1" applyAlignment="1">
      <alignment horizontal="center"/>
    </xf>
    <xf numFmtId="0" fontId="7" fillId="0" borderId="0" xfId="0" applyFont="1" applyAlignment="1">
      <alignment horizontal="center"/>
    </xf>
    <xf numFmtId="164" fontId="7" fillId="0" borderId="0" xfId="0" applyNumberFormat="1" applyFont="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164" fontId="9" fillId="0" borderId="3" xfId="0" applyNumberFormat="1" applyFont="1" applyFill="1" applyBorder="1" applyAlignment="1">
      <alignment horizontal="center"/>
    </xf>
    <xf numFmtId="0" fontId="9" fillId="0" borderId="3" xfId="0" applyFont="1" applyFill="1" applyBorder="1" applyAlignment="1">
      <alignment horizontal="center"/>
    </xf>
    <xf numFmtId="2" fontId="9" fillId="0" borderId="3" xfId="0" applyNumberFormat="1" applyFont="1" applyFill="1" applyBorder="1" applyAlignment="1">
      <alignment horizontal="center"/>
    </xf>
    <xf numFmtId="0" fontId="9" fillId="0" borderId="4" xfId="0" applyFont="1" applyFill="1" applyBorder="1" applyAlignment="1">
      <alignment horizontal="left"/>
    </xf>
    <xf numFmtId="0" fontId="4" fillId="0" borderId="10" xfId="0" applyFont="1" applyFill="1" applyBorder="1" applyAlignment="1">
      <alignment horizontal="left"/>
    </xf>
    <xf numFmtId="0" fontId="0" fillId="0" borderId="11" xfId="0" applyBorder="1" applyAlignment="1">
      <alignment horizontal="left"/>
    </xf>
    <xf numFmtId="0" fontId="3" fillId="0" borderId="2" xfId="0" applyFont="1" applyFill="1" applyBorder="1" applyAlignment="1">
      <alignment horizontal="center"/>
    </xf>
    <xf numFmtId="0" fontId="0" fillId="0" borderId="7" xfId="0" applyBorder="1" applyAlignment="1">
      <alignment horizontal="center"/>
    </xf>
    <xf numFmtId="2" fontId="3" fillId="0" borderId="3" xfId="0" applyNumberFormat="1" applyFont="1" applyFill="1" applyBorder="1" applyAlignment="1">
      <alignment horizontal="center"/>
    </xf>
    <xf numFmtId="164" fontId="3" fillId="0" borderId="3" xfId="0" applyNumberFormat="1" applyFont="1" applyBorder="1" applyAlignment="1">
      <alignment horizontal="center"/>
    </xf>
    <xf numFmtId="0" fontId="3" fillId="0" borderId="3" xfId="0" applyFont="1" applyBorder="1" applyAlignment="1">
      <alignment horizontal="center"/>
    </xf>
    <xf numFmtId="2" fontId="3" fillId="0" borderId="3" xfId="0" applyNumberFormat="1" applyFont="1" applyBorder="1" applyAlignment="1">
      <alignment horizontal="center"/>
    </xf>
    <xf numFmtId="0" fontId="3" fillId="0" borderId="2" xfId="0" applyFont="1" applyBorder="1" applyAlignment="1">
      <alignment horizontal="center"/>
    </xf>
    <xf numFmtId="0" fontId="3" fillId="0" borderId="8" xfId="0" applyFont="1" applyBorder="1" applyAlignment="1">
      <alignment horizontal="center"/>
    </xf>
    <xf numFmtId="14" fontId="3" fillId="0" borderId="2" xfId="0" applyNumberFormat="1" applyFont="1" applyBorder="1" applyAlignment="1">
      <alignment horizontal="center"/>
    </xf>
    <xf numFmtId="0" fontId="0" fillId="0" borderId="8" xfId="0" applyBorder="1" applyAlignment="1">
      <alignment horizontal="center"/>
    </xf>
    <xf numFmtId="0" fontId="10" fillId="0" borderId="2" xfId="1" applyFont="1" applyFill="1" applyBorder="1" applyAlignment="1">
      <alignment horizontal="center"/>
    </xf>
    <xf numFmtId="0" fontId="10" fillId="0" borderId="8" xfId="1" applyFont="1" applyFill="1" applyBorder="1" applyAlignment="1">
      <alignment horizontal="center"/>
    </xf>
    <xf numFmtId="49" fontId="10" fillId="0" borderId="2" xfId="1" applyNumberFormat="1" applyFont="1" applyFill="1" applyBorder="1" applyAlignment="1">
      <alignment horizontal="center"/>
    </xf>
    <xf numFmtId="0" fontId="11" fillId="0" borderId="2" xfId="1" applyFont="1" applyFill="1" applyBorder="1" applyAlignment="1">
      <alignment horizontal="left" wrapText="1"/>
    </xf>
    <xf numFmtId="0" fontId="11" fillId="0" borderId="7" xfId="1" applyFont="1" applyFill="1" applyBorder="1" applyAlignment="1">
      <alignment horizontal="left" wrapText="1"/>
    </xf>
    <xf numFmtId="0" fontId="11" fillId="0" borderId="8" xfId="1" applyFont="1" applyFill="1" applyBorder="1" applyAlignment="1">
      <alignment horizontal="left" wrapText="1"/>
    </xf>
    <xf numFmtId="0" fontId="15" fillId="0" borderId="1" xfId="0" applyFont="1" applyBorder="1" applyAlignment="1">
      <alignment horizontal="center" vertical="center"/>
    </xf>
    <xf numFmtId="49" fontId="5" fillId="0" borderId="2" xfId="2" applyNumberFormat="1" applyFill="1" applyBorder="1" applyAlignment="1" applyProtection="1">
      <alignment horizontal="center"/>
    </xf>
    <xf numFmtId="49" fontId="5" fillId="0" borderId="8" xfId="2" applyNumberFormat="1" applyFill="1" applyBorder="1" applyAlignment="1" applyProtection="1">
      <alignment horizontal="center"/>
    </xf>
    <xf numFmtId="49" fontId="14" fillId="0" borderId="2" xfId="2" applyNumberFormat="1" applyFont="1" applyFill="1" applyBorder="1" applyAlignment="1" applyProtection="1">
      <alignment horizontal="center"/>
    </xf>
    <xf numFmtId="49" fontId="14" fillId="0" borderId="8" xfId="2" applyNumberFormat="1" applyFont="1" applyFill="1" applyBorder="1" applyAlignment="1" applyProtection="1">
      <alignment horizontal="center"/>
    </xf>
    <xf numFmtId="49" fontId="10" fillId="0" borderId="8" xfId="1" applyNumberFormat="1" applyFont="1" applyFill="1" applyBorder="1" applyAlignment="1">
      <alignment horizontal="center"/>
    </xf>
    <xf numFmtId="0" fontId="9" fillId="0" borderId="2" xfId="0" applyFont="1" applyFill="1" applyBorder="1" applyAlignment="1"/>
    <xf numFmtId="0" fontId="4" fillId="0" borderId="8" xfId="0" applyFont="1" applyBorder="1" applyAlignment="1"/>
    <xf numFmtId="0" fontId="3" fillId="0" borderId="2" xfId="0" applyFont="1" applyFill="1" applyBorder="1" applyAlignment="1">
      <alignment horizontal="center"/>
    </xf>
    <xf numFmtId="0" fontId="0" fillId="0" borderId="7" xfId="0" applyBorder="1" applyAlignment="1">
      <alignment horizontal="center"/>
    </xf>
    <xf numFmtId="0" fontId="3" fillId="0" borderId="2" xfId="0" applyFont="1" applyFill="1" applyBorder="1" applyAlignment="1">
      <alignment horizontal="left" wrapText="1"/>
    </xf>
    <xf numFmtId="0" fontId="3" fillId="0" borderId="8" xfId="0" applyFont="1" applyBorder="1" applyAlignment="1">
      <alignment horizontal="left" wrapText="1"/>
    </xf>
    <xf numFmtId="0" fontId="0" fillId="0" borderId="8" xfId="0" applyBorder="1" applyAlignment="1"/>
    <xf numFmtId="0" fontId="9" fillId="0" borderId="2" xfId="0" applyFont="1" applyFill="1" applyBorder="1" applyAlignment="1">
      <alignment horizontal="center"/>
    </xf>
    <xf numFmtId="0" fontId="0" fillId="0" borderId="7" xfId="0" applyBorder="1" applyAlignment="1"/>
    <xf numFmtId="0" fontId="9" fillId="0" borderId="2" xfId="0" applyFont="1" applyFill="1" applyBorder="1" applyAlignment="1">
      <alignment wrapText="1"/>
    </xf>
    <xf numFmtId="0" fontId="0" fillId="0" borderId="8" xfId="0" applyBorder="1" applyAlignment="1">
      <alignment wrapText="1"/>
    </xf>
    <xf numFmtId="2" fontId="9" fillId="0" borderId="3" xfId="0" applyNumberFormat="1" applyFont="1" applyBorder="1" applyAlignment="1">
      <alignment horizontal="center"/>
    </xf>
    <xf numFmtId="0" fontId="0" fillId="0" borderId="9" xfId="0" applyBorder="1"/>
    <xf numFmtId="0" fontId="0" fillId="0" borderId="5" xfId="0" applyBorder="1"/>
    <xf numFmtId="0" fontId="9" fillId="0" borderId="4" xfId="0" applyFont="1" applyBorder="1" applyAlignment="1">
      <alignment wrapText="1"/>
    </xf>
    <xf numFmtId="0" fontId="0" fillId="0" borderId="11" xfId="0" applyBorder="1"/>
    <xf numFmtId="0" fontId="0" fillId="0" borderId="13" xfId="0" applyBorder="1"/>
    <xf numFmtId="0" fontId="0" fillId="0" borderId="14" xfId="0" applyBorder="1"/>
    <xf numFmtId="0" fontId="0" fillId="0" borderId="6" xfId="0" applyBorder="1"/>
    <xf numFmtId="0" fontId="0" fillId="0" borderId="12" xfId="0" applyBorder="1"/>
    <xf numFmtId="164" fontId="9" fillId="0" borderId="3" xfId="0" applyNumberFormat="1" applyFont="1" applyBorder="1" applyAlignment="1">
      <alignment horizontal="center"/>
    </xf>
    <xf numFmtId="0" fontId="9" fillId="0" borderId="3" xfId="0" applyFont="1"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9" fillId="0" borderId="2" xfId="0" applyFont="1" applyFill="1" applyBorder="1" applyAlignment="1">
      <alignment horizontal="left"/>
    </xf>
    <xf numFmtId="0" fontId="0" fillId="0" borderId="8" xfId="0" applyBorder="1" applyAlignment="1">
      <alignment horizontal="left"/>
    </xf>
    <xf numFmtId="0" fontId="4" fillId="0" borderId="8" xfId="0" applyFont="1" applyFill="1" applyBorder="1" applyAlignment="1">
      <alignment horizontal="left"/>
    </xf>
    <xf numFmtId="0" fontId="9" fillId="0" borderId="7" xfId="0" applyFont="1" applyFill="1" applyBorder="1" applyAlignment="1">
      <alignment wrapText="1"/>
    </xf>
    <xf numFmtId="0" fontId="0" fillId="0" borderId="8" xfId="0" applyFill="1" applyBorder="1" applyAlignment="1">
      <alignment wrapText="1"/>
    </xf>
    <xf numFmtId="0" fontId="7" fillId="2" borderId="10" xfId="0" applyFont="1" applyFill="1" applyBorder="1" applyAlignment="1">
      <alignment wrapText="1"/>
    </xf>
    <xf numFmtId="0" fontId="7" fillId="0" borderId="10" xfId="0" applyFont="1" applyBorder="1" applyAlignment="1">
      <alignment wrapText="1"/>
    </xf>
    <xf numFmtId="0" fontId="16" fillId="0" borderId="0" xfId="0" applyNumberFormat="1" applyFont="1" applyAlignment="1">
      <alignment wrapText="1"/>
    </xf>
    <xf numFmtId="0" fontId="16" fillId="0" borderId="0" xfId="0" applyFont="1" applyAlignment="1">
      <alignment wrapText="1"/>
    </xf>
    <xf numFmtId="0" fontId="6" fillId="0" borderId="2" xfId="0" applyFont="1" applyBorder="1" applyAlignment="1">
      <alignment horizontal="center"/>
    </xf>
    <xf numFmtId="0" fontId="6" fillId="0" borderId="2" xfId="0" applyFont="1"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6" fillId="0" borderId="2" xfId="0" applyFont="1" applyBorder="1" applyAlignment="1"/>
    <xf numFmtId="164" fontId="3" fillId="0" borderId="2" xfId="0" applyNumberFormat="1" applyFont="1" applyBorder="1" applyAlignment="1">
      <alignment horizontal="center"/>
    </xf>
    <xf numFmtId="0" fontId="3" fillId="0" borderId="2" xfId="0" applyNumberFormat="1" applyFont="1" applyBorder="1" applyAlignment="1">
      <alignment horizontal="center"/>
    </xf>
    <xf numFmtId="0" fontId="0" fillId="0" borderId="8" xfId="0" applyNumberFormat="1" applyBorder="1" applyAlignment="1"/>
    <xf numFmtId="0" fontId="7" fillId="2" borderId="0" xfId="0" applyFont="1" applyFill="1" applyBorder="1" applyAlignment="1">
      <alignment wrapText="1"/>
    </xf>
    <xf numFmtId="0" fontId="12" fillId="0" borderId="2" xfId="0" applyFont="1" applyBorder="1" applyAlignment="1"/>
    <xf numFmtId="0" fontId="10" fillId="0" borderId="2" xfId="1" applyFont="1" applyFill="1" applyBorder="1" applyAlignment="1">
      <alignment horizontal="center" wrapText="1"/>
    </xf>
    <xf numFmtId="0" fontId="0" fillId="0" borderId="8" xfId="0" applyBorder="1" applyAlignment="1">
      <alignment horizontal="center"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kl2006@mail.ru" TargetMode="External"/><Relationship Id="rId1" Type="http://schemas.openxmlformats.org/officeDocument/2006/relationships/hyperlink" Target="mailto:uklr2006@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abSelected="1" workbookViewId="0">
      <selection activeCell="C9" sqref="C9:D9"/>
    </sheetView>
  </sheetViews>
  <sheetFormatPr defaultRowHeight="15" x14ac:dyDescent="0.25"/>
  <cols>
    <col min="1" max="1" width="3" customWidth="1"/>
    <col min="2" max="2" width="27.85546875" customWidth="1"/>
    <col min="3" max="3" width="22.42578125" customWidth="1"/>
    <col min="4" max="4" width="26.85546875" customWidth="1"/>
    <col min="5" max="5" width="31.85546875" customWidth="1"/>
  </cols>
  <sheetData>
    <row r="1" spans="1:4" x14ac:dyDescent="0.25">
      <c r="A1" s="2" t="s">
        <v>125</v>
      </c>
      <c r="C1" s="1"/>
    </row>
    <row r="2" spans="1:4" ht="15" customHeight="1" x14ac:dyDescent="0.25">
      <c r="A2" s="2" t="s">
        <v>44</v>
      </c>
      <c r="C2" s="4"/>
    </row>
    <row r="3" spans="1:4" ht="15.75" x14ac:dyDescent="0.25">
      <c r="B3" s="4" t="s">
        <v>9</v>
      </c>
      <c r="C3" s="24" t="s">
        <v>102</v>
      </c>
    </row>
    <row r="4" spans="1:4" ht="14.25" customHeight="1" x14ac:dyDescent="0.25">
      <c r="A4" s="22" t="s">
        <v>146</v>
      </c>
      <c r="C4" s="4"/>
    </row>
    <row r="5" spans="1:4" ht="15" customHeight="1" x14ac:dyDescent="0.25">
      <c r="A5" s="4" t="s">
        <v>7</v>
      </c>
      <c r="C5" s="4"/>
    </row>
    <row r="6" spans="1:4" s="23" customFormat="1" ht="12.75" customHeight="1" x14ac:dyDescent="0.25">
      <c r="A6" s="4" t="s">
        <v>45</v>
      </c>
      <c r="C6" s="21"/>
    </row>
    <row r="7" spans="1:4" s="23" customFormat="1" ht="12.75" customHeight="1" x14ac:dyDescent="0.25">
      <c r="A7" s="5"/>
      <c r="B7"/>
      <c r="C7"/>
      <c r="D7"/>
    </row>
    <row r="8" spans="1:4" s="3" customFormat="1" ht="15" customHeight="1" x14ac:dyDescent="0.25">
      <c r="A8" s="13" t="s">
        <v>0</v>
      </c>
      <c r="B8" s="14" t="s">
        <v>8</v>
      </c>
      <c r="C8" s="27" t="s">
        <v>42</v>
      </c>
      <c r="D8" s="10"/>
    </row>
    <row r="9" spans="1:4" s="3" customFormat="1" ht="12" customHeight="1" x14ac:dyDescent="0.25">
      <c r="A9" s="13" t="s">
        <v>1</v>
      </c>
      <c r="B9" s="14" t="s">
        <v>10</v>
      </c>
      <c r="C9" s="174" t="s">
        <v>147</v>
      </c>
      <c r="D9" s="175"/>
    </row>
    <row r="10" spans="1:4" s="3" customFormat="1" ht="24" customHeight="1" x14ac:dyDescent="0.25">
      <c r="A10" s="13" t="s">
        <v>2</v>
      </c>
      <c r="B10" s="15" t="s">
        <v>11</v>
      </c>
      <c r="C10" s="121" t="s">
        <v>66</v>
      </c>
      <c r="D10" s="118"/>
    </row>
    <row r="11" spans="1:4" s="3" customFormat="1" ht="15" customHeight="1" x14ac:dyDescent="0.25">
      <c r="A11" s="13" t="s">
        <v>3</v>
      </c>
      <c r="B11" s="14" t="s">
        <v>12</v>
      </c>
      <c r="C11" s="119" t="s">
        <v>13</v>
      </c>
      <c r="D11" s="120"/>
    </row>
    <row r="12" spans="1:4" s="3" customFormat="1" ht="20.25" customHeight="1" x14ac:dyDescent="0.25">
      <c r="A12" s="125">
        <v>5</v>
      </c>
      <c r="B12" s="125" t="s">
        <v>87</v>
      </c>
      <c r="C12" s="55" t="s">
        <v>88</v>
      </c>
      <c r="D12" s="56" t="s">
        <v>89</v>
      </c>
    </row>
    <row r="13" spans="1:4" s="3" customFormat="1" ht="14.25" customHeight="1" x14ac:dyDescent="0.25">
      <c r="A13" s="125"/>
      <c r="B13" s="125"/>
      <c r="C13" s="55" t="s">
        <v>90</v>
      </c>
      <c r="D13" s="56" t="s">
        <v>91</v>
      </c>
    </row>
    <row r="14" spans="1:4" s="3" customFormat="1" x14ac:dyDescent="0.25">
      <c r="A14" s="125"/>
      <c r="B14" s="125"/>
      <c r="C14" s="55" t="s">
        <v>92</v>
      </c>
      <c r="D14" s="56" t="s">
        <v>93</v>
      </c>
    </row>
    <row r="15" spans="1:4" s="3" customFormat="1" ht="16.5" customHeight="1" x14ac:dyDescent="0.25">
      <c r="A15" s="125"/>
      <c r="B15" s="125"/>
      <c r="C15" s="55" t="s">
        <v>94</v>
      </c>
      <c r="D15" s="56" t="s">
        <v>96</v>
      </c>
    </row>
    <row r="16" spans="1:4" s="3" customFormat="1" ht="16.5" customHeight="1" x14ac:dyDescent="0.25">
      <c r="A16" s="125"/>
      <c r="B16" s="125"/>
      <c r="C16" s="55" t="s">
        <v>95</v>
      </c>
      <c r="D16" s="56" t="s">
        <v>89</v>
      </c>
    </row>
    <row r="17" spans="1:4" s="5" customFormat="1" ht="15.75" customHeight="1" x14ac:dyDescent="0.25">
      <c r="A17" s="125"/>
      <c r="B17" s="125"/>
      <c r="C17" s="55" t="s">
        <v>97</v>
      </c>
      <c r="D17" s="56" t="s">
        <v>98</v>
      </c>
    </row>
    <row r="18" spans="1:4" s="5" customFormat="1" ht="15.75" customHeight="1" x14ac:dyDescent="0.25">
      <c r="A18" s="125"/>
      <c r="B18" s="125"/>
      <c r="C18" s="57" t="s">
        <v>99</v>
      </c>
      <c r="D18" s="56" t="s">
        <v>100</v>
      </c>
    </row>
    <row r="19" spans="1:4" ht="21.75" customHeight="1" x14ac:dyDescent="0.25">
      <c r="A19" s="13" t="s">
        <v>4</v>
      </c>
      <c r="B19" s="14" t="s">
        <v>14</v>
      </c>
      <c r="C19" s="126" t="s">
        <v>81</v>
      </c>
      <c r="D19" s="127"/>
    </row>
    <row r="20" spans="1:4" s="5" customFormat="1" ht="17.25" customHeight="1" x14ac:dyDescent="0.25">
      <c r="A20" s="13" t="s">
        <v>5</v>
      </c>
      <c r="B20" s="14" t="s">
        <v>15</v>
      </c>
      <c r="C20" s="128" t="s">
        <v>47</v>
      </c>
      <c r="D20" s="129"/>
    </row>
    <row r="21" spans="1:4" s="5" customFormat="1" ht="15" customHeight="1" x14ac:dyDescent="0.25">
      <c r="A21" s="13" t="s">
        <v>6</v>
      </c>
      <c r="B21" s="14" t="s">
        <v>16</v>
      </c>
      <c r="C21" s="121" t="s">
        <v>17</v>
      </c>
      <c r="D21" s="130"/>
    </row>
    <row r="22" spans="1:4" ht="13.5" customHeight="1" x14ac:dyDescent="0.25">
      <c r="A22" s="25"/>
      <c r="B22" s="26"/>
      <c r="C22" s="25"/>
      <c r="D22" s="25"/>
    </row>
    <row r="23" spans="1:4" x14ac:dyDescent="0.25">
      <c r="A23" s="8" t="s">
        <v>18</v>
      </c>
      <c r="B23" s="17"/>
      <c r="C23" s="17"/>
      <c r="D23" s="17"/>
    </row>
    <row r="24" spans="1:4" ht="12.75" customHeight="1" x14ac:dyDescent="0.25">
      <c r="A24" s="16"/>
      <c r="B24" s="17"/>
      <c r="C24" s="17"/>
      <c r="D24" s="17"/>
    </row>
    <row r="25" spans="1:4" ht="23.25" x14ac:dyDescent="0.25">
      <c r="A25" s="6"/>
      <c r="B25" s="18" t="s">
        <v>19</v>
      </c>
      <c r="C25" s="7" t="s">
        <v>20</v>
      </c>
      <c r="D25" s="9" t="s">
        <v>21</v>
      </c>
    </row>
    <row r="26" spans="1:4" ht="24.75" customHeight="1" x14ac:dyDescent="0.25">
      <c r="A26" s="122" t="s">
        <v>24</v>
      </c>
      <c r="B26" s="123"/>
      <c r="C26" s="123"/>
      <c r="D26" s="124"/>
    </row>
    <row r="27" spans="1:4" ht="12" customHeight="1" x14ac:dyDescent="0.25">
      <c r="A27" s="52"/>
      <c r="B27" s="53"/>
      <c r="C27" s="53"/>
      <c r="D27" s="54"/>
    </row>
    <row r="28" spans="1:4" x14ac:dyDescent="0.25">
      <c r="A28" s="7">
        <v>1</v>
      </c>
      <c r="B28" s="6" t="s">
        <v>101</v>
      </c>
      <c r="C28" s="6" t="s">
        <v>22</v>
      </c>
      <c r="D28" s="6" t="s">
        <v>23</v>
      </c>
    </row>
    <row r="29" spans="1:4" ht="14.25" customHeight="1" x14ac:dyDescent="0.25">
      <c r="A29" s="20" t="s">
        <v>25</v>
      </c>
      <c r="B29" s="19"/>
      <c r="C29" s="19"/>
      <c r="D29" s="19"/>
    </row>
    <row r="30" spans="1:4" ht="13.5" customHeight="1" x14ac:dyDescent="0.25">
      <c r="A30" s="7">
        <v>1</v>
      </c>
      <c r="B30" s="6" t="s">
        <v>105</v>
      </c>
      <c r="C30" s="6" t="s">
        <v>22</v>
      </c>
      <c r="D30" s="6" t="s">
        <v>82</v>
      </c>
    </row>
    <row r="31" spans="1:4" x14ac:dyDescent="0.25">
      <c r="A31" s="20" t="s">
        <v>37</v>
      </c>
      <c r="B31" s="19"/>
      <c r="C31" s="19"/>
      <c r="D31" s="19"/>
    </row>
    <row r="32" spans="1:4" x14ac:dyDescent="0.25">
      <c r="A32" s="20" t="s">
        <v>38</v>
      </c>
      <c r="B32" s="19"/>
      <c r="C32" s="19"/>
      <c r="D32" s="19"/>
    </row>
    <row r="33" spans="1:4" x14ac:dyDescent="0.25">
      <c r="A33" s="7">
        <v>1</v>
      </c>
      <c r="B33" s="6" t="s">
        <v>126</v>
      </c>
      <c r="C33" s="6" t="s">
        <v>106</v>
      </c>
      <c r="D33" s="6" t="s">
        <v>26</v>
      </c>
    </row>
    <row r="34" spans="1:4" x14ac:dyDescent="0.25">
      <c r="A34" s="20" t="s">
        <v>27</v>
      </c>
      <c r="B34" s="19"/>
      <c r="C34" s="19"/>
      <c r="D34" s="19"/>
    </row>
    <row r="35" spans="1:4" x14ac:dyDescent="0.25">
      <c r="A35" s="7">
        <v>1</v>
      </c>
      <c r="B35" s="6" t="s">
        <v>28</v>
      </c>
      <c r="C35" s="6" t="s">
        <v>22</v>
      </c>
      <c r="D35" s="6" t="s">
        <v>23</v>
      </c>
    </row>
    <row r="36" spans="1:4" ht="15" customHeight="1" x14ac:dyDescent="0.25">
      <c r="A36" s="28"/>
      <c r="B36" s="12"/>
      <c r="C36" s="12"/>
      <c r="D36" s="12"/>
    </row>
    <row r="37" spans="1:4" x14ac:dyDescent="0.25">
      <c r="A37" s="4" t="s">
        <v>43</v>
      </c>
      <c r="B37" s="19"/>
      <c r="C37" s="19"/>
      <c r="D37" s="19"/>
    </row>
    <row r="38" spans="1:4" x14ac:dyDescent="0.25">
      <c r="A38" s="7">
        <v>1</v>
      </c>
      <c r="B38" s="6" t="s">
        <v>29</v>
      </c>
      <c r="C38" s="115">
        <v>1954</v>
      </c>
      <c r="D38" s="116"/>
    </row>
    <row r="39" spans="1:4" x14ac:dyDescent="0.25">
      <c r="A39" s="7">
        <v>2</v>
      </c>
      <c r="B39" s="6" t="s">
        <v>31</v>
      </c>
      <c r="C39" s="115">
        <v>4</v>
      </c>
      <c r="D39" s="116"/>
    </row>
    <row r="40" spans="1:4" ht="15" customHeight="1" x14ac:dyDescent="0.25">
      <c r="A40" s="7">
        <v>3</v>
      </c>
      <c r="B40" s="6" t="s">
        <v>32</v>
      </c>
      <c r="C40" s="115">
        <v>2</v>
      </c>
      <c r="D40" s="116"/>
    </row>
    <row r="41" spans="1:4" x14ac:dyDescent="0.25">
      <c r="A41" s="7">
        <v>4</v>
      </c>
      <c r="B41" s="6" t="s">
        <v>30</v>
      </c>
      <c r="C41" s="115" t="s">
        <v>73</v>
      </c>
      <c r="D41" s="116"/>
    </row>
    <row r="42" spans="1:4" x14ac:dyDescent="0.25">
      <c r="A42" s="7">
        <v>5</v>
      </c>
      <c r="B42" s="6" t="s">
        <v>33</v>
      </c>
      <c r="C42" s="115" t="s">
        <v>73</v>
      </c>
      <c r="D42" s="116"/>
    </row>
    <row r="43" spans="1:4" ht="15" customHeight="1" x14ac:dyDescent="0.25">
      <c r="A43" s="7">
        <v>6</v>
      </c>
      <c r="B43" s="6" t="s">
        <v>34</v>
      </c>
      <c r="C43" s="115" t="s">
        <v>127</v>
      </c>
      <c r="D43" s="116"/>
    </row>
    <row r="44" spans="1:4" x14ac:dyDescent="0.25">
      <c r="A44" s="7">
        <v>7</v>
      </c>
      <c r="B44" s="6" t="s">
        <v>35</v>
      </c>
      <c r="C44" s="115" t="s">
        <v>128</v>
      </c>
      <c r="D44" s="116"/>
    </row>
    <row r="45" spans="1:4" x14ac:dyDescent="0.25">
      <c r="A45" s="7">
        <v>8</v>
      </c>
      <c r="B45" s="6" t="s">
        <v>36</v>
      </c>
      <c r="C45" s="115" t="s">
        <v>116</v>
      </c>
      <c r="D45" s="116"/>
    </row>
    <row r="46" spans="1:4" x14ac:dyDescent="0.25">
      <c r="A46" s="7">
        <v>9</v>
      </c>
      <c r="B46" s="6" t="s">
        <v>107</v>
      </c>
      <c r="C46" s="115">
        <v>44</v>
      </c>
      <c r="D46" s="118"/>
    </row>
    <row r="47" spans="1:4" ht="15" customHeight="1" x14ac:dyDescent="0.25">
      <c r="A47" s="7">
        <v>10</v>
      </c>
      <c r="B47" s="6" t="s">
        <v>65</v>
      </c>
      <c r="C47" s="117" t="s">
        <v>85</v>
      </c>
      <c r="D47" s="116"/>
    </row>
    <row r="48" spans="1:4" x14ac:dyDescent="0.25">
      <c r="A48" s="4"/>
    </row>
    <row r="49" spans="1:4" x14ac:dyDescent="0.25">
      <c r="A49" s="4"/>
    </row>
    <row r="51" spans="1:4" x14ac:dyDescent="0.25">
      <c r="A51" s="58"/>
      <c r="B51" s="58"/>
      <c r="C51" s="59"/>
      <c r="D51" s="60"/>
    </row>
    <row r="52" spans="1:4" x14ac:dyDescent="0.25">
      <c r="A52" s="58"/>
      <c r="B52" s="58"/>
      <c r="C52" s="59"/>
      <c r="D52" s="60"/>
    </row>
    <row r="53" spans="1:4" x14ac:dyDescent="0.25">
      <c r="A53" s="58"/>
      <c r="B53" s="58"/>
      <c r="C53" s="59"/>
      <c r="D53" s="60"/>
    </row>
    <row r="54" spans="1:4" x14ac:dyDescent="0.25">
      <c r="A54" s="58"/>
      <c r="B54" s="58"/>
      <c r="C54" s="59"/>
      <c r="D54" s="60"/>
    </row>
    <row r="55" spans="1:4" x14ac:dyDescent="0.25">
      <c r="A55" s="58"/>
      <c r="B55" s="58"/>
      <c r="C55" s="61"/>
      <c r="D55" s="60"/>
    </row>
    <row r="56" spans="1:4" x14ac:dyDescent="0.25">
      <c r="A56" s="58"/>
      <c r="B56" s="58"/>
      <c r="C56" s="62"/>
      <c r="D56" s="60"/>
    </row>
  </sheetData>
  <mergeCells count="19">
    <mergeCell ref="C39:D39"/>
    <mergeCell ref="C40:D40"/>
    <mergeCell ref="C41:D41"/>
    <mergeCell ref="C38:D38"/>
    <mergeCell ref="C9:D9"/>
    <mergeCell ref="C10:D10"/>
    <mergeCell ref="C11:D11"/>
    <mergeCell ref="A26:D26"/>
    <mergeCell ref="A12:A18"/>
    <mergeCell ref="B12:B18"/>
    <mergeCell ref="C19:D19"/>
    <mergeCell ref="C20:D20"/>
    <mergeCell ref="C21:D21"/>
    <mergeCell ref="C43:D43"/>
    <mergeCell ref="C44:D44"/>
    <mergeCell ref="C45:D45"/>
    <mergeCell ref="C47:D47"/>
    <mergeCell ref="C42:D42"/>
    <mergeCell ref="C46:D46"/>
  </mergeCells>
  <hyperlinks>
    <hyperlink ref="C19" r:id="rId1"/>
    <hyperlink ref="C20" r:id="rId2" display="ukl2006@mail.ru"/>
  </hyperlinks>
  <pageMargins left="0.74" right="0" top="0.74803149606299213" bottom="0.75" header="0.31496062992125984" footer="0.31496062992125984"/>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topLeftCell="A73" workbookViewId="0">
      <selection sqref="A1:H88"/>
    </sheetView>
  </sheetViews>
  <sheetFormatPr defaultRowHeight="15" x14ac:dyDescent="0.25"/>
  <cols>
    <col min="1" max="1" width="15.85546875" customWidth="1"/>
    <col min="2" max="2" width="13.42578125" style="30" customWidth="1"/>
    <col min="3" max="3" width="8.5703125" style="45" customWidth="1"/>
    <col min="4" max="4" width="8.28515625" customWidth="1"/>
    <col min="5" max="5" width="9" customWidth="1"/>
    <col min="6" max="6" width="9.7109375" customWidth="1"/>
    <col min="7" max="7" width="9.85546875" customWidth="1"/>
    <col min="8" max="8" width="11" customWidth="1"/>
  </cols>
  <sheetData>
    <row r="1" spans="1:11" x14ac:dyDescent="0.25">
      <c r="A1" s="4" t="s">
        <v>113</v>
      </c>
      <c r="B1"/>
      <c r="C1" s="36"/>
      <c r="D1" s="36"/>
    </row>
    <row r="2" spans="1:11" ht="13.5" customHeight="1" x14ac:dyDescent="0.25">
      <c r="A2" s="4" t="s">
        <v>129</v>
      </c>
      <c r="B2"/>
      <c r="C2" s="36"/>
      <c r="D2" s="36"/>
    </row>
    <row r="3" spans="1:11" ht="56.25" customHeight="1" x14ac:dyDescent="0.25">
      <c r="A3" s="131" t="s">
        <v>53</v>
      </c>
      <c r="B3" s="132"/>
      <c r="C3" s="90" t="s">
        <v>54</v>
      </c>
      <c r="D3" s="29" t="s">
        <v>55</v>
      </c>
      <c r="E3" s="29" t="s">
        <v>56</v>
      </c>
      <c r="F3" s="29" t="s">
        <v>57</v>
      </c>
      <c r="G3" s="37" t="s">
        <v>58</v>
      </c>
      <c r="H3" s="29" t="s">
        <v>59</v>
      </c>
    </row>
    <row r="4" spans="1:11" ht="30.75" customHeight="1" x14ac:dyDescent="0.25">
      <c r="A4" s="140" t="s">
        <v>130</v>
      </c>
      <c r="B4" s="141"/>
      <c r="C4" s="90"/>
      <c r="D4" s="29">
        <f>D5+D6</f>
        <v>64.710000000000008</v>
      </c>
      <c r="E4" s="29"/>
      <c r="F4" s="29"/>
      <c r="G4" s="37"/>
      <c r="H4" s="29"/>
    </row>
    <row r="5" spans="1:11" ht="21" customHeight="1" x14ac:dyDescent="0.25">
      <c r="A5" s="82" t="s">
        <v>111</v>
      </c>
      <c r="B5" s="83"/>
      <c r="C5" s="90"/>
      <c r="D5" s="29">
        <v>75.67</v>
      </c>
      <c r="E5" s="29"/>
      <c r="F5" s="29"/>
      <c r="G5" s="37"/>
      <c r="H5" s="29"/>
    </row>
    <row r="6" spans="1:11" ht="21.75" customHeight="1" x14ac:dyDescent="0.25">
      <c r="A6" s="82" t="s">
        <v>112</v>
      </c>
      <c r="B6" s="83"/>
      <c r="C6" s="90"/>
      <c r="D6" s="29">
        <v>-10.96</v>
      </c>
      <c r="E6" s="29"/>
      <c r="F6" s="29"/>
      <c r="G6" s="37"/>
      <c r="H6" s="29"/>
    </row>
    <row r="7" spans="1:11" ht="21" customHeight="1" x14ac:dyDescent="0.25">
      <c r="A7" s="138" t="s">
        <v>131</v>
      </c>
      <c r="B7" s="134"/>
      <c r="C7" s="134"/>
      <c r="D7" s="134"/>
      <c r="E7" s="134"/>
      <c r="F7" s="134"/>
      <c r="G7" s="134"/>
      <c r="H7" s="118"/>
    </row>
    <row r="8" spans="1:11" ht="17.25" customHeight="1" x14ac:dyDescent="0.25">
      <c r="A8" s="131" t="s">
        <v>60</v>
      </c>
      <c r="B8" s="137"/>
      <c r="C8" s="42">
        <f>C12+C15+C18+C21</f>
        <v>13.69</v>
      </c>
      <c r="D8" s="63">
        <v>-8.92</v>
      </c>
      <c r="E8" s="64">
        <f>E12+E15+E18+E21</f>
        <v>220.68</v>
      </c>
      <c r="F8" s="64">
        <f>F12+F15+F18+F21</f>
        <v>211.26000000000005</v>
      </c>
      <c r="G8" s="64">
        <f>G12+G15+G18+G21</f>
        <v>211.26000000000005</v>
      </c>
      <c r="H8" s="66">
        <f>F8-E8+D8</f>
        <v>-18.339999999999961</v>
      </c>
      <c r="I8" s="73"/>
      <c r="J8" s="81"/>
      <c r="K8" s="73"/>
    </row>
    <row r="9" spans="1:11" x14ac:dyDescent="0.25">
      <c r="A9" s="38" t="s">
        <v>61</v>
      </c>
      <c r="B9" s="39"/>
      <c r="C9" s="43">
        <f>C8-C10</f>
        <v>12.321</v>
      </c>
      <c r="D9" s="48">
        <f>D8-D10</f>
        <v>-8.0280000000000005</v>
      </c>
      <c r="E9" s="48">
        <f>E8-E10</f>
        <v>198.61199999999999</v>
      </c>
      <c r="F9" s="48">
        <f>F8-F10</f>
        <v>190.13400000000004</v>
      </c>
      <c r="G9" s="48">
        <f>G8-G10</f>
        <v>190.13400000000004</v>
      </c>
      <c r="H9" s="66">
        <f t="shared" ref="H9:H20" si="0">F9-E9+D9</f>
        <v>-16.50599999999995</v>
      </c>
      <c r="J9" s="73"/>
      <c r="K9" s="73"/>
    </row>
    <row r="10" spans="1:11" x14ac:dyDescent="0.25">
      <c r="A10" s="133" t="s">
        <v>62</v>
      </c>
      <c r="B10" s="134"/>
      <c r="C10" s="43">
        <f>C8*10%</f>
        <v>1.369</v>
      </c>
      <c r="D10" s="48">
        <f>D8*10%</f>
        <v>-0.89200000000000002</v>
      </c>
      <c r="E10" s="48">
        <f>E8*10%</f>
        <v>22.068000000000001</v>
      </c>
      <c r="F10" s="48">
        <f>F8*10%</f>
        <v>21.126000000000005</v>
      </c>
      <c r="G10" s="48">
        <f>G8*10%</f>
        <v>21.126000000000005</v>
      </c>
      <c r="H10" s="66">
        <f t="shared" si="0"/>
        <v>-1.8339999999999965</v>
      </c>
      <c r="J10" s="73"/>
    </row>
    <row r="11" spans="1:11" ht="12.75" customHeight="1" x14ac:dyDescent="0.25">
      <c r="A11" s="138" t="s">
        <v>63</v>
      </c>
      <c r="B11" s="139"/>
      <c r="C11" s="139"/>
      <c r="D11" s="139"/>
      <c r="E11" s="139"/>
      <c r="F11" s="139"/>
      <c r="G11" s="139"/>
      <c r="H11" s="137"/>
    </row>
    <row r="12" spans="1:11" x14ac:dyDescent="0.25">
      <c r="A12" s="135" t="s">
        <v>46</v>
      </c>
      <c r="B12" s="136"/>
      <c r="C12" s="42">
        <v>5.75</v>
      </c>
      <c r="D12" s="67">
        <v>-4.38</v>
      </c>
      <c r="E12" s="67">
        <v>91.76</v>
      </c>
      <c r="F12" s="67">
        <v>87.81</v>
      </c>
      <c r="G12" s="67">
        <f>F12</f>
        <v>87.81</v>
      </c>
      <c r="H12" s="66">
        <f t="shared" si="0"/>
        <v>-8.3300000000000018</v>
      </c>
    </row>
    <row r="13" spans="1:11" x14ac:dyDescent="0.25">
      <c r="A13" s="38" t="s">
        <v>61</v>
      </c>
      <c r="B13" s="39"/>
      <c r="C13" s="43">
        <f>C12-C14</f>
        <v>5.1749999999999998</v>
      </c>
      <c r="D13" s="48">
        <f>D12-D14</f>
        <v>-3.9419999999999997</v>
      </c>
      <c r="E13" s="48">
        <f>E12-E14</f>
        <v>82.584000000000003</v>
      </c>
      <c r="F13" s="48">
        <f>F12-F14</f>
        <v>79.028999999999996</v>
      </c>
      <c r="G13" s="48">
        <f>G12-G14</f>
        <v>79.028999999999996</v>
      </c>
      <c r="H13" s="66">
        <f t="shared" si="0"/>
        <v>-7.497000000000007</v>
      </c>
    </row>
    <row r="14" spans="1:11" x14ac:dyDescent="0.25">
      <c r="A14" s="133" t="s">
        <v>62</v>
      </c>
      <c r="B14" s="134"/>
      <c r="C14" s="43">
        <f>C12*10%</f>
        <v>0.57500000000000007</v>
      </c>
      <c r="D14" s="48">
        <f>D12*10%</f>
        <v>-0.438</v>
      </c>
      <c r="E14" s="48">
        <f>E12*10%</f>
        <v>9.1760000000000002</v>
      </c>
      <c r="F14" s="48">
        <f>F12*10%</f>
        <v>8.7810000000000006</v>
      </c>
      <c r="G14" s="48">
        <f>G12*10%</f>
        <v>8.7810000000000006</v>
      </c>
      <c r="H14" s="66">
        <f t="shared" si="0"/>
        <v>-0.83299999999999952</v>
      </c>
    </row>
    <row r="15" spans="1:11" ht="23.25" customHeight="1" x14ac:dyDescent="0.25">
      <c r="A15" s="135" t="s">
        <v>39</v>
      </c>
      <c r="B15" s="136"/>
      <c r="C15" s="42">
        <v>3.51</v>
      </c>
      <c r="D15" s="67">
        <v>-2.97</v>
      </c>
      <c r="E15" s="67">
        <v>56.02</v>
      </c>
      <c r="F15" s="67">
        <v>53.86</v>
      </c>
      <c r="G15" s="67">
        <f>F15</f>
        <v>53.86</v>
      </c>
      <c r="H15" s="66">
        <f t="shared" si="0"/>
        <v>-5.1300000000000043</v>
      </c>
    </row>
    <row r="16" spans="1:11" x14ac:dyDescent="0.25">
      <c r="A16" s="38" t="s">
        <v>61</v>
      </c>
      <c r="B16" s="39"/>
      <c r="C16" s="43">
        <f>C15-C17</f>
        <v>3.1589999999999998</v>
      </c>
      <c r="D16" s="48">
        <f>D15-D17</f>
        <v>-2.673</v>
      </c>
      <c r="E16" s="48">
        <f>E15-E17</f>
        <v>50.418000000000006</v>
      </c>
      <c r="F16" s="48">
        <f>F15-F17</f>
        <v>48.473999999999997</v>
      </c>
      <c r="G16" s="48">
        <f>G15-G17</f>
        <v>48.473999999999997</v>
      </c>
      <c r="H16" s="66">
        <f t="shared" si="0"/>
        <v>-4.6170000000000098</v>
      </c>
    </row>
    <row r="17" spans="1:9" ht="15" customHeight="1" x14ac:dyDescent="0.25">
      <c r="A17" s="133" t="s">
        <v>62</v>
      </c>
      <c r="B17" s="134"/>
      <c r="C17" s="43">
        <f>C15*10%</f>
        <v>0.35099999999999998</v>
      </c>
      <c r="D17" s="48">
        <f>D15*10%</f>
        <v>-0.29700000000000004</v>
      </c>
      <c r="E17" s="48">
        <f>E15*10%</f>
        <v>5.6020000000000003</v>
      </c>
      <c r="F17" s="48">
        <f>F15*10%</f>
        <v>5.3860000000000001</v>
      </c>
      <c r="G17" s="48">
        <f>G15*10%</f>
        <v>5.3860000000000001</v>
      </c>
      <c r="H17" s="66">
        <f t="shared" si="0"/>
        <v>-0.51300000000000023</v>
      </c>
    </row>
    <row r="18" spans="1:9" ht="12" customHeight="1" x14ac:dyDescent="0.25">
      <c r="A18" s="135" t="s">
        <v>142</v>
      </c>
      <c r="B18" s="136"/>
      <c r="C18" s="41">
        <v>0</v>
      </c>
      <c r="D18" s="67">
        <v>2.6</v>
      </c>
      <c r="E18" s="67">
        <v>2.1800000000000002</v>
      </c>
      <c r="F18" s="67">
        <v>2.1800000000000002</v>
      </c>
      <c r="G18" s="67">
        <f>F18</f>
        <v>2.1800000000000002</v>
      </c>
      <c r="H18" s="66">
        <f t="shared" si="0"/>
        <v>2.6</v>
      </c>
    </row>
    <row r="19" spans="1:9" ht="13.5" customHeight="1" x14ac:dyDescent="0.25">
      <c r="A19" s="38" t="s">
        <v>61</v>
      </c>
      <c r="B19" s="39"/>
      <c r="C19" s="43">
        <v>0</v>
      </c>
      <c r="D19" s="48">
        <v>2.52</v>
      </c>
      <c r="E19" s="48">
        <f>E18-E20</f>
        <v>1.9620000000000002</v>
      </c>
      <c r="F19" s="48">
        <f>F18-F20</f>
        <v>1.9620000000000002</v>
      </c>
      <c r="G19" s="48">
        <f>G18-G20</f>
        <v>1.9620000000000002</v>
      </c>
      <c r="H19" s="66">
        <f t="shared" si="0"/>
        <v>2.52</v>
      </c>
    </row>
    <row r="20" spans="1:9" ht="12.75" customHeight="1" x14ac:dyDescent="0.25">
      <c r="A20" s="133" t="s">
        <v>62</v>
      </c>
      <c r="B20" s="134"/>
      <c r="C20" s="43">
        <v>0</v>
      </c>
      <c r="D20" s="48">
        <v>0.09</v>
      </c>
      <c r="E20" s="48">
        <f>E18*10%</f>
        <v>0.21800000000000003</v>
      </c>
      <c r="F20" s="48">
        <f>F18*10%</f>
        <v>0.21800000000000003</v>
      </c>
      <c r="G20" s="48">
        <f>G18*10%</f>
        <v>0.21800000000000003</v>
      </c>
      <c r="H20" s="66">
        <f t="shared" si="0"/>
        <v>0.09</v>
      </c>
    </row>
    <row r="21" spans="1:9" ht="14.25" customHeight="1" x14ac:dyDescent="0.25">
      <c r="A21" s="11" t="s">
        <v>86</v>
      </c>
      <c r="B21" s="40"/>
      <c r="C21" s="44">
        <v>4.43</v>
      </c>
      <c r="D21" s="48">
        <v>-2.2200000000000002</v>
      </c>
      <c r="E21" s="48">
        <f>68.54+0.59+0.15+1.44</f>
        <v>70.720000000000013</v>
      </c>
      <c r="F21" s="48">
        <f>65.5+0.43+0.11+1.37</f>
        <v>67.410000000000011</v>
      </c>
      <c r="G21" s="48">
        <f>F21</f>
        <v>67.410000000000011</v>
      </c>
      <c r="H21" s="66">
        <f t="shared" ref="H21:H23" si="1">F21-E21+D21</f>
        <v>-5.5300000000000029</v>
      </c>
    </row>
    <row r="22" spans="1:9" ht="14.25" customHeight="1" x14ac:dyDescent="0.25">
      <c r="A22" s="38" t="s">
        <v>61</v>
      </c>
      <c r="B22" s="39"/>
      <c r="C22" s="43">
        <f>C21-C23</f>
        <v>3.9869999999999997</v>
      </c>
      <c r="D22" s="48">
        <f>D21-D23</f>
        <v>-1.9980000000000002</v>
      </c>
      <c r="E22" s="48">
        <f>E21-E23</f>
        <v>63.64800000000001</v>
      </c>
      <c r="F22" s="48">
        <f>F21-F23</f>
        <v>60.669000000000011</v>
      </c>
      <c r="G22" s="48">
        <f>G21-G23</f>
        <v>60.669000000000011</v>
      </c>
      <c r="H22" s="66">
        <f t="shared" si="1"/>
        <v>-4.9769999999999994</v>
      </c>
    </row>
    <row r="23" spans="1:9" x14ac:dyDescent="0.25">
      <c r="A23" s="133" t="s">
        <v>62</v>
      </c>
      <c r="B23" s="134"/>
      <c r="C23" s="43">
        <f>C21*10%</f>
        <v>0.443</v>
      </c>
      <c r="D23" s="48">
        <f>D21*10%</f>
        <v>-0.22200000000000003</v>
      </c>
      <c r="E23" s="48">
        <f>E21*10%</f>
        <v>7.0720000000000018</v>
      </c>
      <c r="F23" s="48">
        <f>F21*10%</f>
        <v>6.7410000000000014</v>
      </c>
      <c r="G23" s="48">
        <f>G21*10%</f>
        <v>6.7410000000000014</v>
      </c>
      <c r="H23" s="66">
        <f t="shared" si="1"/>
        <v>-0.55300000000000038</v>
      </c>
    </row>
    <row r="24" spans="1:9" s="3" customFormat="1" ht="12.75" customHeight="1" x14ac:dyDescent="0.25">
      <c r="A24" s="84"/>
      <c r="B24" s="85"/>
      <c r="C24" s="86"/>
      <c r="D24" s="87"/>
      <c r="E24" s="88"/>
      <c r="F24" s="88"/>
      <c r="G24" s="38"/>
      <c r="H24" s="89"/>
    </row>
    <row r="25" spans="1:9" s="4" customFormat="1" ht="12.75" customHeight="1" x14ac:dyDescent="0.25">
      <c r="A25" s="131" t="s">
        <v>143</v>
      </c>
      <c r="B25" s="132"/>
      <c r="C25" s="44">
        <v>5.38</v>
      </c>
      <c r="D25" s="68">
        <v>-2.02</v>
      </c>
      <c r="E25" s="66">
        <v>85.86</v>
      </c>
      <c r="F25" s="66">
        <f>82.17+2.18</f>
        <v>84.350000000000009</v>
      </c>
      <c r="G25" s="69">
        <f>G26+G27</f>
        <v>31.035000000000004</v>
      </c>
      <c r="H25" s="66">
        <f>F25-E25+D25+F25-G25</f>
        <v>49.785000000000018</v>
      </c>
      <c r="I25" s="93"/>
    </row>
    <row r="26" spans="1:9" s="4" customFormat="1" ht="15.75" customHeight="1" x14ac:dyDescent="0.25">
      <c r="A26" s="70" t="s">
        <v>144</v>
      </c>
      <c r="B26" s="71"/>
      <c r="C26" s="44">
        <f>C25-C27</f>
        <v>4.8419999999999996</v>
      </c>
      <c r="D26" s="68">
        <v>-3.7</v>
      </c>
      <c r="E26" s="66">
        <f>E25-E27</f>
        <v>77.274000000000001</v>
      </c>
      <c r="F26" s="66">
        <f>F25-F27</f>
        <v>75.915000000000006</v>
      </c>
      <c r="G26" s="72">
        <f>G63</f>
        <v>22.6</v>
      </c>
      <c r="H26" s="66">
        <f t="shared" ref="H26:H27" si="2">F26-E26+D26+F26-G26</f>
        <v>48.256000000000007</v>
      </c>
      <c r="I26" s="93"/>
    </row>
    <row r="27" spans="1:9" ht="15.75" customHeight="1" x14ac:dyDescent="0.25">
      <c r="A27" s="133" t="s">
        <v>115</v>
      </c>
      <c r="B27" s="134"/>
      <c r="C27" s="43">
        <f>C25*10%</f>
        <v>0.53800000000000003</v>
      </c>
      <c r="D27" s="7">
        <v>1.69</v>
      </c>
      <c r="E27" s="48">
        <f>E25*10%</f>
        <v>8.5860000000000003</v>
      </c>
      <c r="F27" s="48">
        <f>F25*10%</f>
        <v>8.4350000000000005</v>
      </c>
      <c r="G27" s="48">
        <f>F27</f>
        <v>8.4350000000000005</v>
      </c>
      <c r="H27" s="66">
        <f t="shared" si="2"/>
        <v>1.5389999999999997</v>
      </c>
      <c r="I27" s="93"/>
    </row>
    <row r="28" spans="1:9" ht="15" hidden="1" customHeight="1" x14ac:dyDescent="0.25">
      <c r="A28" s="38" t="s">
        <v>64</v>
      </c>
      <c r="B28" s="39"/>
      <c r="C28" s="43"/>
      <c r="D28" s="7"/>
      <c r="E28" s="48"/>
      <c r="F28" s="48"/>
      <c r="G28" s="65"/>
      <c r="H28" s="48">
        <f t="shared" ref="H28:H29" si="3">F28-E28-G28+D28+F28</f>
        <v>0</v>
      </c>
    </row>
    <row r="29" spans="1:9" ht="15" hidden="1" customHeight="1" x14ac:dyDescent="0.25">
      <c r="A29" s="133" t="s">
        <v>62</v>
      </c>
      <c r="B29" s="134"/>
      <c r="C29" s="43">
        <v>0</v>
      </c>
      <c r="D29" s="7"/>
      <c r="E29" s="48"/>
      <c r="F29" s="48"/>
      <c r="G29" s="48"/>
      <c r="H29" s="48">
        <f t="shared" si="3"/>
        <v>0</v>
      </c>
    </row>
    <row r="30" spans="1:9" ht="15" customHeight="1" x14ac:dyDescent="0.25">
      <c r="A30" s="109"/>
      <c r="B30" s="110"/>
      <c r="C30" s="112"/>
      <c r="D30" s="113"/>
      <c r="E30" s="114"/>
      <c r="F30" s="114"/>
      <c r="G30" s="114"/>
      <c r="H30" s="114"/>
    </row>
    <row r="31" spans="1:9" s="4" customFormat="1" ht="15" customHeight="1" x14ac:dyDescent="0.25">
      <c r="A31" s="155" t="s">
        <v>117</v>
      </c>
      <c r="B31" s="156"/>
      <c r="C31" s="103"/>
      <c r="D31" s="104">
        <v>-0.02</v>
      </c>
      <c r="E31" s="105">
        <f>E33+E34+E35+E36</f>
        <v>10.930000000000001</v>
      </c>
      <c r="F31" s="105">
        <f>F33+F34+F35+F36</f>
        <v>10.5</v>
      </c>
      <c r="G31" s="105">
        <f>G33+G34+G35+G36</f>
        <v>10.5</v>
      </c>
      <c r="H31" s="66">
        <f>F31-E31+D31+F31-G31</f>
        <v>-0.45000000000000107</v>
      </c>
    </row>
    <row r="32" spans="1:9" s="4" customFormat="1" ht="15" customHeight="1" x14ac:dyDescent="0.25">
      <c r="A32" s="106" t="s">
        <v>118</v>
      </c>
      <c r="B32" s="107"/>
      <c r="C32" s="103"/>
      <c r="D32" s="104"/>
      <c r="E32" s="105"/>
      <c r="F32" s="105"/>
      <c r="G32" s="105"/>
      <c r="H32" s="105"/>
    </row>
    <row r="33" spans="1:8" s="4" customFormat="1" ht="15" customHeight="1" x14ac:dyDescent="0.25">
      <c r="A33" s="155" t="s">
        <v>119</v>
      </c>
      <c r="B33" s="156"/>
      <c r="C33" s="103"/>
      <c r="D33" s="111">
        <v>0</v>
      </c>
      <c r="E33" s="111">
        <v>0.99</v>
      </c>
      <c r="F33" s="111">
        <v>0.95</v>
      </c>
      <c r="G33" s="111">
        <f>F33</f>
        <v>0.95</v>
      </c>
      <c r="H33" s="48">
        <f t="shared" ref="H33:H36" si="4">F33-E33+D33+F33-G33</f>
        <v>-4.0000000000000036E-2</v>
      </c>
    </row>
    <row r="34" spans="1:8" s="4" customFormat="1" ht="15" customHeight="1" x14ac:dyDescent="0.25">
      <c r="A34" s="155" t="s">
        <v>121</v>
      </c>
      <c r="B34" s="156"/>
      <c r="C34" s="103"/>
      <c r="D34" s="111">
        <v>-0.01</v>
      </c>
      <c r="E34" s="111">
        <v>4.4800000000000004</v>
      </c>
      <c r="F34" s="111">
        <v>4.33</v>
      </c>
      <c r="G34" s="111">
        <f t="shared" ref="G34:G36" si="5">F34</f>
        <v>4.33</v>
      </c>
      <c r="H34" s="48">
        <f t="shared" si="4"/>
        <v>-0.16000000000000014</v>
      </c>
    </row>
    <row r="35" spans="1:8" s="4" customFormat="1" ht="15" customHeight="1" x14ac:dyDescent="0.25">
      <c r="A35" s="155" t="s">
        <v>122</v>
      </c>
      <c r="B35" s="156"/>
      <c r="C35" s="103"/>
      <c r="D35" s="111">
        <v>-0.01</v>
      </c>
      <c r="E35" s="111">
        <v>4.45</v>
      </c>
      <c r="F35" s="111">
        <v>4.26</v>
      </c>
      <c r="G35" s="111">
        <f t="shared" si="5"/>
        <v>4.26</v>
      </c>
      <c r="H35" s="48">
        <f t="shared" si="4"/>
        <v>-0.20000000000000018</v>
      </c>
    </row>
    <row r="36" spans="1:8" s="4" customFormat="1" ht="15" customHeight="1" x14ac:dyDescent="0.25">
      <c r="A36" s="155" t="s">
        <v>120</v>
      </c>
      <c r="B36" s="156"/>
      <c r="C36" s="103"/>
      <c r="D36" s="111">
        <v>0</v>
      </c>
      <c r="E36" s="111">
        <v>1.01</v>
      </c>
      <c r="F36" s="111">
        <v>0.96</v>
      </c>
      <c r="G36" s="111">
        <f t="shared" si="5"/>
        <v>0.96</v>
      </c>
      <c r="H36" s="48">
        <f t="shared" si="4"/>
        <v>-5.0000000000000044E-2</v>
      </c>
    </row>
    <row r="37" spans="1:8" s="4" customFormat="1" ht="15" customHeight="1" x14ac:dyDescent="0.25">
      <c r="A37" s="106" t="s">
        <v>108</v>
      </c>
      <c r="B37" s="108"/>
      <c r="C37" s="103"/>
      <c r="D37" s="104"/>
      <c r="E37" s="105">
        <f>E8+E25+E31</f>
        <v>317.47000000000003</v>
      </c>
      <c r="F37" s="105">
        <f t="shared" ref="F37:G37" si="6">F8+F25+F31</f>
        <v>306.11000000000007</v>
      </c>
      <c r="G37" s="105">
        <f t="shared" si="6"/>
        <v>252.79500000000004</v>
      </c>
      <c r="H37" s="105"/>
    </row>
    <row r="38" spans="1:8" s="4" customFormat="1" ht="15" customHeight="1" x14ac:dyDescent="0.25">
      <c r="A38" s="155" t="s">
        <v>123</v>
      </c>
      <c r="B38" s="156"/>
      <c r="C38" s="103"/>
      <c r="D38" s="104"/>
      <c r="E38" s="105"/>
      <c r="F38" s="105"/>
      <c r="G38" s="105"/>
      <c r="H38" s="105"/>
    </row>
    <row r="39" spans="1:8" ht="12.75" customHeight="1" x14ac:dyDescent="0.25">
      <c r="A39" s="145" t="s">
        <v>83</v>
      </c>
      <c r="B39" s="146"/>
      <c r="C39" s="151"/>
      <c r="D39" s="152">
        <v>75.67</v>
      </c>
      <c r="E39" s="142">
        <v>21.69</v>
      </c>
      <c r="F39" s="142">
        <v>21.69</v>
      </c>
      <c r="G39" s="142">
        <f>G50+G51</f>
        <v>3.6873000000000005</v>
      </c>
      <c r="H39" s="142">
        <f t="shared" ref="H39:H51" si="7">F39-E39+D39+F39-G39</f>
        <v>93.672699999999992</v>
      </c>
    </row>
    <row r="40" spans="1:8" ht="12" customHeight="1" x14ac:dyDescent="0.25">
      <c r="A40" s="147"/>
      <c r="B40" s="148"/>
      <c r="C40" s="143"/>
      <c r="D40" s="143"/>
      <c r="E40" s="143"/>
      <c r="F40" s="143"/>
      <c r="G40" s="143"/>
      <c r="H40" s="153"/>
    </row>
    <row r="41" spans="1:8" ht="0.75" hidden="1" customHeight="1" x14ac:dyDescent="0.25">
      <c r="A41" s="147"/>
      <c r="B41" s="148"/>
      <c r="C41" s="143"/>
      <c r="D41" s="143"/>
      <c r="E41" s="143"/>
      <c r="F41" s="143"/>
      <c r="G41" s="143"/>
      <c r="H41" s="153"/>
    </row>
    <row r="42" spans="1:8" ht="15" hidden="1" customHeight="1" x14ac:dyDescent="0.25">
      <c r="A42" s="147"/>
      <c r="B42" s="148"/>
      <c r="C42" s="143"/>
      <c r="D42" s="143"/>
      <c r="E42" s="143"/>
      <c r="F42" s="143"/>
      <c r="G42" s="143"/>
      <c r="H42" s="153"/>
    </row>
    <row r="43" spans="1:8" ht="0.75" hidden="1" customHeight="1" x14ac:dyDescent="0.25">
      <c r="A43" s="147"/>
      <c r="B43" s="148"/>
      <c r="C43" s="143"/>
      <c r="D43" s="143"/>
      <c r="E43" s="143"/>
      <c r="F43" s="143"/>
      <c r="G43" s="143"/>
      <c r="H43" s="153"/>
    </row>
    <row r="44" spans="1:8" ht="10.5" hidden="1" customHeight="1" x14ac:dyDescent="0.25">
      <c r="A44" s="147"/>
      <c r="B44" s="148"/>
      <c r="C44" s="143"/>
      <c r="D44" s="143"/>
      <c r="E44" s="143"/>
      <c r="F44" s="143"/>
      <c r="G44" s="143"/>
      <c r="H44" s="154"/>
    </row>
    <row r="45" spans="1:8" ht="11.25" hidden="1" customHeight="1" x14ac:dyDescent="0.25">
      <c r="A45" s="147"/>
      <c r="B45" s="148"/>
      <c r="C45" s="143"/>
      <c r="D45" s="143"/>
      <c r="E45" s="143"/>
      <c r="F45" s="143"/>
      <c r="G45" s="143"/>
      <c r="H45" s="142">
        <f>F39-E39+D39+F39-G39</f>
        <v>93.672699999999992</v>
      </c>
    </row>
    <row r="46" spans="1:8" ht="7.5" hidden="1" customHeight="1" x14ac:dyDescent="0.25">
      <c r="A46" s="147"/>
      <c r="B46" s="148"/>
      <c r="C46" s="143"/>
      <c r="D46" s="143"/>
      <c r="E46" s="143"/>
      <c r="F46" s="143"/>
      <c r="G46" s="143"/>
      <c r="H46" s="143"/>
    </row>
    <row r="47" spans="1:8" ht="7.5" hidden="1" customHeight="1" x14ac:dyDescent="0.25">
      <c r="A47" s="147"/>
      <c r="B47" s="148"/>
      <c r="C47" s="143"/>
      <c r="D47" s="143"/>
      <c r="E47" s="143"/>
      <c r="F47" s="143"/>
      <c r="G47" s="143"/>
      <c r="H47" s="143"/>
    </row>
    <row r="48" spans="1:8" ht="6.75" hidden="1" customHeight="1" x14ac:dyDescent="0.25">
      <c r="A48" s="147"/>
      <c r="B48" s="148"/>
      <c r="C48" s="143"/>
      <c r="D48" s="143"/>
      <c r="E48" s="143"/>
      <c r="F48" s="143"/>
      <c r="G48" s="143"/>
      <c r="H48" s="143"/>
    </row>
    <row r="49" spans="1:9" ht="8.25" hidden="1" customHeight="1" x14ac:dyDescent="0.25">
      <c r="A49" s="149"/>
      <c r="B49" s="150"/>
      <c r="C49" s="144"/>
      <c r="D49" s="144"/>
      <c r="E49" s="144"/>
      <c r="F49" s="144"/>
      <c r="G49" s="144"/>
      <c r="H49" s="144"/>
    </row>
    <row r="50" spans="1:9" ht="13.5" customHeight="1" x14ac:dyDescent="0.25">
      <c r="A50" s="38" t="s">
        <v>64</v>
      </c>
      <c r="B50" s="39"/>
      <c r="C50" s="44"/>
      <c r="D50" s="68">
        <v>75.89</v>
      </c>
      <c r="E50" s="66">
        <f>E39-E51</f>
        <v>18.002700000000001</v>
      </c>
      <c r="F50" s="66">
        <f>F39-F51</f>
        <v>18.002700000000001</v>
      </c>
      <c r="G50" s="69">
        <v>0</v>
      </c>
      <c r="H50" s="66">
        <f t="shared" si="7"/>
        <v>93.892700000000005</v>
      </c>
    </row>
    <row r="51" spans="1:9" ht="14.25" customHeight="1" x14ac:dyDescent="0.25">
      <c r="A51" s="133" t="s">
        <v>62</v>
      </c>
      <c r="B51" s="134"/>
      <c r="C51" s="44"/>
      <c r="D51" s="68">
        <v>-0.22</v>
      </c>
      <c r="E51" s="66">
        <f>E39*17%</f>
        <v>3.6873000000000005</v>
      </c>
      <c r="F51" s="66">
        <f>F39*17%</f>
        <v>3.6873000000000005</v>
      </c>
      <c r="G51" s="69">
        <f>F51</f>
        <v>3.6873000000000005</v>
      </c>
      <c r="H51" s="66">
        <f t="shared" si="7"/>
        <v>-0.2200000000000002</v>
      </c>
    </row>
    <row r="52" spans="1:9" ht="17.25" customHeight="1" x14ac:dyDescent="0.25">
      <c r="A52" s="155" t="s">
        <v>109</v>
      </c>
      <c r="B52" s="157"/>
      <c r="C52" s="87"/>
      <c r="D52" s="87"/>
      <c r="E52" s="64">
        <f>E37+E39</f>
        <v>339.16</v>
      </c>
      <c r="F52" s="64">
        <f t="shared" ref="F52:G52" si="8">F37+F39</f>
        <v>327.80000000000007</v>
      </c>
      <c r="G52" s="64">
        <f t="shared" si="8"/>
        <v>256.48230000000007</v>
      </c>
      <c r="H52" s="87"/>
    </row>
    <row r="53" spans="1:9" ht="15" customHeight="1" x14ac:dyDescent="0.25">
      <c r="A53" s="158" t="s">
        <v>110</v>
      </c>
      <c r="B53" s="159"/>
      <c r="C53" s="87"/>
      <c r="D53" s="87">
        <f>D4</f>
        <v>64.710000000000008</v>
      </c>
      <c r="E53" s="63"/>
      <c r="F53" s="63"/>
      <c r="G53" s="87"/>
      <c r="H53" s="67">
        <f>F52-E52+D53+F52-G52</f>
        <v>124.66770000000002</v>
      </c>
      <c r="I53" s="73"/>
    </row>
    <row r="54" spans="1:9" ht="21" customHeight="1" x14ac:dyDescent="0.25">
      <c r="A54" s="158" t="s">
        <v>132</v>
      </c>
      <c r="B54" s="158"/>
      <c r="C54" s="94"/>
      <c r="D54" s="94" t="s">
        <v>124</v>
      </c>
      <c r="E54" s="64"/>
      <c r="F54" s="42"/>
      <c r="G54" s="42"/>
      <c r="H54" s="64">
        <f>H55+H56</f>
        <v>124.66770000000005</v>
      </c>
    </row>
    <row r="55" spans="1:9" ht="21" customHeight="1" x14ac:dyDescent="0.25">
      <c r="A55" s="95" t="s">
        <v>111</v>
      </c>
      <c r="B55" s="95"/>
      <c r="C55" s="94"/>
      <c r="D55" s="94"/>
      <c r="E55" s="64"/>
      <c r="F55" s="42"/>
      <c r="G55" s="42"/>
      <c r="H55" s="64">
        <f>H25+H50</f>
        <v>143.67770000000002</v>
      </c>
      <c r="I55" s="73"/>
    </row>
    <row r="56" spans="1:9" s="3" customFormat="1" ht="21.75" customHeight="1" x14ac:dyDescent="0.25">
      <c r="A56" s="96" t="s">
        <v>112</v>
      </c>
      <c r="B56" s="97"/>
      <c r="C56" s="94"/>
      <c r="D56" s="94"/>
      <c r="E56" s="64"/>
      <c r="F56" s="42"/>
      <c r="G56" s="42"/>
      <c r="H56" s="64">
        <f>H8+H31+H51</f>
        <v>-19.009999999999962</v>
      </c>
      <c r="I56" s="92"/>
    </row>
    <row r="57" spans="1:9" ht="26.25" customHeight="1" x14ac:dyDescent="0.25">
      <c r="A57" s="160"/>
      <c r="B57" s="161"/>
      <c r="C57" s="161"/>
      <c r="D57" s="161"/>
      <c r="E57" s="161"/>
      <c r="F57" s="161"/>
      <c r="G57" s="161"/>
      <c r="H57" s="161"/>
    </row>
    <row r="58" spans="1:9" ht="69" customHeight="1" x14ac:dyDescent="0.25">
      <c r="A58" s="172" t="s">
        <v>145</v>
      </c>
      <c r="B58" s="163"/>
      <c r="C58" s="163"/>
      <c r="D58" s="163"/>
      <c r="E58" s="163"/>
      <c r="F58" s="163"/>
      <c r="G58" s="163"/>
      <c r="H58" s="163"/>
    </row>
    <row r="59" spans="1:9" ht="14.25" customHeight="1" x14ac:dyDescent="0.25"/>
    <row r="60" spans="1:9" x14ac:dyDescent="0.25">
      <c r="A60" s="21" t="s">
        <v>133</v>
      </c>
      <c r="D60" s="23"/>
      <c r="E60" s="23"/>
      <c r="F60" s="23"/>
      <c r="G60" s="23"/>
    </row>
    <row r="61" spans="1:9" ht="12.75" customHeight="1" x14ac:dyDescent="0.25">
      <c r="A61" s="164" t="s">
        <v>48</v>
      </c>
      <c r="B61" s="134"/>
      <c r="C61" s="134"/>
      <c r="D61" s="118"/>
      <c r="E61" s="31" t="s">
        <v>49</v>
      </c>
      <c r="F61" s="31" t="s">
        <v>50</v>
      </c>
      <c r="G61" s="31" t="s">
        <v>114</v>
      </c>
      <c r="H61" s="7"/>
    </row>
    <row r="62" spans="1:9" ht="13.5" customHeight="1" x14ac:dyDescent="0.25">
      <c r="A62" s="165" t="s">
        <v>138</v>
      </c>
      <c r="B62" s="166"/>
      <c r="C62" s="166"/>
      <c r="D62" s="167"/>
      <c r="E62" s="32" t="s">
        <v>139</v>
      </c>
      <c r="F62" s="31" t="s">
        <v>140</v>
      </c>
      <c r="G62" s="33">
        <v>22.6</v>
      </c>
      <c r="H62" s="7" t="s">
        <v>141</v>
      </c>
    </row>
    <row r="63" spans="1:9" s="4" customFormat="1" ht="13.5" customHeight="1" x14ac:dyDescent="0.25">
      <c r="A63" s="173" t="s">
        <v>108</v>
      </c>
      <c r="B63" s="139"/>
      <c r="C63" s="139"/>
      <c r="D63" s="137"/>
      <c r="E63" s="49"/>
      <c r="F63" s="50"/>
      <c r="G63" s="51">
        <f>SUM(G62:G62)</f>
        <v>22.6</v>
      </c>
      <c r="H63" s="91"/>
    </row>
    <row r="64" spans="1:9" s="4" customFormat="1" ht="13.5" customHeight="1" x14ac:dyDescent="0.25">
      <c r="A64" s="76"/>
      <c r="B64" s="77"/>
      <c r="C64" s="77"/>
      <c r="D64" s="77"/>
      <c r="E64" s="78"/>
      <c r="F64" s="79"/>
      <c r="G64" s="80"/>
    </row>
    <row r="65" spans="1:8" x14ac:dyDescent="0.25">
      <c r="A65" s="21" t="s">
        <v>40</v>
      </c>
      <c r="D65" s="23"/>
      <c r="E65" s="23"/>
      <c r="F65" s="23"/>
      <c r="G65" s="23"/>
    </row>
    <row r="66" spans="1:8" x14ac:dyDescent="0.25">
      <c r="A66" s="21" t="s">
        <v>41</v>
      </c>
      <c r="D66" s="23"/>
      <c r="E66" s="23"/>
      <c r="F66" s="23"/>
      <c r="G66" s="23"/>
    </row>
    <row r="67" spans="1:8" ht="23.25" customHeight="1" x14ac:dyDescent="0.25">
      <c r="A67" s="164" t="s">
        <v>52</v>
      </c>
      <c r="B67" s="134"/>
      <c r="C67" s="134"/>
      <c r="D67" s="134"/>
      <c r="E67" s="118"/>
      <c r="F67" s="35" t="s">
        <v>50</v>
      </c>
      <c r="G67" s="34" t="s">
        <v>51</v>
      </c>
    </row>
    <row r="68" spans="1:8" x14ac:dyDescent="0.25">
      <c r="A68" s="164" t="s">
        <v>73</v>
      </c>
      <c r="B68" s="134"/>
      <c r="C68" s="134"/>
      <c r="D68" s="134"/>
      <c r="E68" s="118"/>
      <c r="F68" s="31"/>
      <c r="G68" s="31">
        <v>0</v>
      </c>
    </row>
    <row r="69" spans="1:8" x14ac:dyDescent="0.25">
      <c r="A69" s="23"/>
      <c r="D69" s="23"/>
      <c r="E69" s="23"/>
      <c r="F69" s="23"/>
      <c r="G69" s="23"/>
    </row>
    <row r="70" spans="1:8" s="4" customFormat="1" x14ac:dyDescent="0.25">
      <c r="A70" s="21" t="s">
        <v>67</v>
      </c>
      <c r="B70" s="46"/>
      <c r="C70" s="47"/>
      <c r="D70" s="21"/>
      <c r="E70" s="21"/>
      <c r="F70" s="21"/>
      <c r="G70" s="21"/>
    </row>
    <row r="71" spans="1:8" x14ac:dyDescent="0.25">
      <c r="A71" s="168" t="s">
        <v>68</v>
      </c>
      <c r="B71" s="137"/>
      <c r="C71" s="169" t="s">
        <v>69</v>
      </c>
      <c r="D71" s="137"/>
      <c r="E71" s="31" t="s">
        <v>70</v>
      </c>
      <c r="F71" s="31" t="s">
        <v>71</v>
      </c>
      <c r="G71" s="31" t="s">
        <v>72</v>
      </c>
    </row>
    <row r="72" spans="1:8" x14ac:dyDescent="0.25">
      <c r="A72" s="168" t="s">
        <v>84</v>
      </c>
      <c r="B72" s="137"/>
      <c r="C72" s="170" t="s">
        <v>73</v>
      </c>
      <c r="D72" s="171"/>
      <c r="E72" s="31">
        <v>4</v>
      </c>
      <c r="F72" s="31" t="s">
        <v>73</v>
      </c>
      <c r="G72" s="31" t="s">
        <v>73</v>
      </c>
    </row>
    <row r="73" spans="1:8" x14ac:dyDescent="0.25">
      <c r="A73" s="23"/>
      <c r="D73" s="23"/>
      <c r="E73" s="23"/>
      <c r="F73" s="23"/>
      <c r="G73" s="23"/>
    </row>
    <row r="75" spans="1:8" x14ac:dyDescent="0.25">
      <c r="A75" s="22" t="s">
        <v>103</v>
      </c>
      <c r="B75" s="75"/>
      <c r="C75" s="98"/>
      <c r="D75" s="74"/>
      <c r="E75" s="74"/>
      <c r="F75" s="74"/>
      <c r="G75" s="74"/>
      <c r="H75" s="74"/>
    </row>
    <row r="76" spans="1:8" s="4" customFormat="1" x14ac:dyDescent="0.25">
      <c r="A76" s="22" t="s">
        <v>134</v>
      </c>
      <c r="B76" s="99"/>
      <c r="C76" s="100"/>
      <c r="D76" s="22"/>
      <c r="E76" s="22"/>
      <c r="F76" s="22"/>
      <c r="G76" s="22"/>
      <c r="H76" s="22"/>
    </row>
    <row r="77" spans="1:8" ht="55.5" customHeight="1" x14ac:dyDescent="0.25">
      <c r="A77" s="162" t="s">
        <v>137</v>
      </c>
      <c r="B77" s="163"/>
      <c r="C77" s="163"/>
      <c r="D77" s="163"/>
      <c r="E77" s="163"/>
      <c r="F77" s="163"/>
      <c r="G77" s="163"/>
      <c r="H77" s="163"/>
    </row>
    <row r="81" spans="1:6" x14ac:dyDescent="0.25">
      <c r="A81" s="21" t="s">
        <v>74</v>
      </c>
      <c r="B81" s="101"/>
      <c r="C81" s="102"/>
      <c r="D81" s="21"/>
      <c r="E81" s="21" t="s">
        <v>135</v>
      </c>
      <c r="F81" s="21"/>
    </row>
    <row r="82" spans="1:6" x14ac:dyDescent="0.25">
      <c r="A82" s="21" t="s">
        <v>75</v>
      </c>
      <c r="B82" s="101"/>
      <c r="C82" s="102"/>
      <c r="D82" s="21"/>
      <c r="E82" s="21"/>
      <c r="F82" s="21"/>
    </row>
    <row r="83" spans="1:6" x14ac:dyDescent="0.25">
      <c r="A83" s="21" t="s">
        <v>104</v>
      </c>
      <c r="B83" s="101"/>
      <c r="C83" s="102"/>
      <c r="D83" s="21"/>
      <c r="E83" s="21"/>
      <c r="F83" s="21"/>
    </row>
    <row r="85" spans="1:6" x14ac:dyDescent="0.25">
      <c r="A85" s="74" t="s">
        <v>76</v>
      </c>
      <c r="B85" s="75"/>
    </row>
    <row r="86" spans="1:6" x14ac:dyDescent="0.25">
      <c r="A86" s="74" t="s">
        <v>77</v>
      </c>
      <c r="B86" s="75"/>
      <c r="C86" s="45" t="s">
        <v>23</v>
      </c>
    </row>
    <row r="87" spans="1:6" x14ac:dyDescent="0.25">
      <c r="A87" s="74" t="s">
        <v>78</v>
      </c>
      <c r="B87" s="75"/>
      <c r="C87" s="45" t="s">
        <v>79</v>
      </c>
    </row>
    <row r="88" spans="1:6" x14ac:dyDescent="0.25">
      <c r="A88" s="74" t="s">
        <v>80</v>
      </c>
      <c r="B88" s="75"/>
      <c r="C88" s="45" t="s">
        <v>136</v>
      </c>
    </row>
  </sheetData>
  <mergeCells count="46">
    <mergeCell ref="A57:H57"/>
    <mergeCell ref="A77:H77"/>
    <mergeCell ref="A61:D61"/>
    <mergeCell ref="A62:D62"/>
    <mergeCell ref="A72:B72"/>
    <mergeCell ref="C71:D71"/>
    <mergeCell ref="C72:D72"/>
    <mergeCell ref="A71:B71"/>
    <mergeCell ref="A67:E67"/>
    <mergeCell ref="A68:E68"/>
    <mergeCell ref="A58:H58"/>
    <mergeCell ref="A63:D63"/>
    <mergeCell ref="A51:B51"/>
    <mergeCell ref="A52:B52"/>
    <mergeCell ref="H45:H49"/>
    <mergeCell ref="A53:B53"/>
    <mergeCell ref="A54:B54"/>
    <mergeCell ref="H39:H44"/>
    <mergeCell ref="A31:B31"/>
    <mergeCell ref="A33:B33"/>
    <mergeCell ref="A34:B34"/>
    <mergeCell ref="A35:B35"/>
    <mergeCell ref="A36:B36"/>
    <mergeCell ref="A38:B38"/>
    <mergeCell ref="A27:B27"/>
    <mergeCell ref="A29:B29"/>
    <mergeCell ref="E39:E49"/>
    <mergeCell ref="F39:F49"/>
    <mergeCell ref="G39:G49"/>
    <mergeCell ref="A39:B49"/>
    <mergeCell ref="C39:C49"/>
    <mergeCell ref="D39:D49"/>
    <mergeCell ref="A3:B3"/>
    <mergeCell ref="A8:B8"/>
    <mergeCell ref="A10:B10"/>
    <mergeCell ref="A11:H11"/>
    <mergeCell ref="A12:B12"/>
    <mergeCell ref="A4:B4"/>
    <mergeCell ref="A7:H7"/>
    <mergeCell ref="A25:B25"/>
    <mergeCell ref="A23:B23"/>
    <mergeCell ref="A14:B14"/>
    <mergeCell ref="A15:B15"/>
    <mergeCell ref="A17:B17"/>
    <mergeCell ref="A18:B18"/>
    <mergeCell ref="A20:B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УК</vt:lpstr>
      <vt:lpstr>Лист2</vt:lpstr>
    </vt:vector>
  </TitlesOfParts>
  <Company>Krokoz™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Finans</cp:lastModifiedBy>
  <cp:lastPrinted>2020-03-09T23:03:20Z</cp:lastPrinted>
  <dcterms:created xsi:type="dcterms:W3CDTF">2013-02-18T04:38:06Z</dcterms:created>
  <dcterms:modified xsi:type="dcterms:W3CDTF">2020-03-16T05:40:01Z</dcterms:modified>
</cp:coreProperties>
</file>