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1355" windowHeight="5220"/>
  </bookViews>
  <sheets>
    <sheet name="УК" sheetId="1" r:id="rId1"/>
    <sheet name="Лист2" sheetId="8" r:id="rId2"/>
  </sheets>
  <calcPr calcId="144525" concurrentCalc="0"/>
</workbook>
</file>

<file path=xl/calcChain.xml><?xml version="1.0" encoding="utf-8"?>
<calcChain xmlns="http://schemas.openxmlformats.org/spreadsheetml/2006/main">
  <c r="H49" i="8" l="1"/>
  <c r="H50" i="8"/>
  <c r="E45" i="8"/>
  <c r="E44" i="8"/>
  <c r="F45" i="8"/>
  <c r="G45" i="8"/>
  <c r="H48" i="8"/>
  <c r="E46" i="8"/>
  <c r="F46" i="8"/>
  <c r="G46" i="8"/>
  <c r="H47" i="8"/>
  <c r="H39" i="8"/>
  <c r="H29" i="8"/>
  <c r="H25" i="8"/>
  <c r="G29" i="8"/>
  <c r="F39" i="8"/>
  <c r="G42" i="8"/>
  <c r="G41" i="8"/>
  <c r="G44" i="8"/>
  <c r="G43" i="8"/>
  <c r="F21" i="8"/>
  <c r="F8" i="8"/>
  <c r="G8" i="8"/>
  <c r="F27" i="8"/>
  <c r="G27" i="8"/>
  <c r="G25" i="8"/>
  <c r="G31" i="8"/>
  <c r="G32" i="8"/>
  <c r="G33" i="8"/>
  <c r="G34" i="8"/>
  <c r="G35" i="8"/>
  <c r="E21" i="8"/>
  <c r="E8" i="8"/>
  <c r="F26" i="8"/>
  <c r="E27" i="8"/>
  <c r="E26" i="8"/>
  <c r="H26" i="8"/>
  <c r="H41" i="8"/>
  <c r="D8" i="8"/>
  <c r="H8" i="8"/>
  <c r="H27" i="8"/>
  <c r="H31" i="8"/>
  <c r="H32" i="8"/>
  <c r="H33" i="8"/>
  <c r="H34" i="8"/>
  <c r="F43" i="8"/>
  <c r="E43" i="8"/>
  <c r="H43" i="8"/>
  <c r="E29" i="8"/>
  <c r="E35" i="8"/>
  <c r="H44" i="8"/>
  <c r="F29" i="8"/>
  <c r="F35" i="8"/>
  <c r="D3" i="8"/>
  <c r="D47" i="8"/>
  <c r="G58" i="8"/>
  <c r="H38" i="8"/>
  <c r="H37" i="8"/>
  <c r="H42" i="8"/>
  <c r="D17" i="8"/>
  <c r="E17" i="8"/>
  <c r="F17" i="8"/>
  <c r="H17" i="8"/>
  <c r="D16" i="8"/>
  <c r="E16" i="8"/>
  <c r="F16" i="8"/>
  <c r="H16" i="8"/>
  <c r="H15" i="8"/>
  <c r="D14" i="8"/>
  <c r="E14" i="8"/>
  <c r="F14" i="8"/>
  <c r="H14" i="8"/>
  <c r="D13" i="8"/>
  <c r="E13" i="8"/>
  <c r="F13" i="8"/>
  <c r="H13" i="8"/>
  <c r="H12" i="8"/>
  <c r="D10" i="8"/>
  <c r="E10" i="8"/>
  <c r="F10" i="8"/>
  <c r="H10" i="8"/>
  <c r="D9" i="8"/>
  <c r="E9" i="8"/>
  <c r="F9" i="8"/>
  <c r="H9" i="8"/>
  <c r="C8" i="8"/>
  <c r="H40" i="8"/>
  <c r="G21" i="8"/>
  <c r="G18" i="8"/>
  <c r="G15" i="8"/>
  <c r="G12" i="8"/>
  <c r="C27" i="8"/>
  <c r="C26" i="8"/>
  <c r="C23" i="8"/>
  <c r="C22" i="8"/>
  <c r="C17" i="8"/>
  <c r="C16" i="8"/>
  <c r="F23" i="8"/>
  <c r="E23" i="8"/>
  <c r="D23" i="8"/>
  <c r="H23" i="8"/>
  <c r="F22" i="8"/>
  <c r="E22" i="8"/>
  <c r="D22" i="8"/>
  <c r="H22" i="8"/>
  <c r="H21" i="8"/>
  <c r="F20" i="8"/>
  <c r="E20" i="8"/>
  <c r="D20" i="8"/>
  <c r="H20" i="8"/>
  <c r="F19" i="8"/>
  <c r="E19" i="8"/>
  <c r="D19" i="8"/>
  <c r="H19" i="8"/>
  <c r="H18" i="8"/>
  <c r="G23" i="8"/>
  <c r="G22" i="8"/>
  <c r="G20" i="8"/>
  <c r="G19" i="8"/>
  <c r="G17" i="8"/>
  <c r="G16" i="8"/>
  <c r="G14" i="8"/>
  <c r="G13" i="8"/>
  <c r="G10" i="8"/>
  <c r="G9" i="8"/>
  <c r="C20" i="8"/>
  <c r="C19" i="8"/>
  <c r="C14" i="8"/>
  <c r="C13" i="8"/>
  <c r="C10" i="8"/>
  <c r="C9" i="8"/>
</calcChain>
</file>

<file path=xl/comments1.xml><?xml version="1.0" encoding="utf-8"?>
<comments xmlns="http://schemas.openxmlformats.org/spreadsheetml/2006/main">
  <authors>
    <author>Finans</author>
  </authors>
  <commentList>
    <comment ref="E39" authorId="0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нежилые 40,81
жилые 406,41
</t>
        </r>
      </text>
    </comment>
    <comment ref="G43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40819,58-за счет Поликлиники №1 на установку т/счетчика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из них: 
40,81-за счет ср-в арендаторов а
406,41-за счет жителей</t>
        </r>
      </text>
    </comment>
  </commentList>
</comments>
</file>

<file path=xl/sharedStrings.xml><?xml version="1.0" encoding="utf-8"?>
<sst xmlns="http://schemas.openxmlformats.org/spreadsheetml/2006/main" count="170" uniqueCount="151">
  <si>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</si>
  <si>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</si>
  <si>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</si>
  <si>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</si>
  <si>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</si>
  <si>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</si>
  <si>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</si>
  <si>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</si>
  <si>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</si>
  <si>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</si>
  <si>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</si>
  <si>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</si>
  <si>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</si>
  <si>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</si>
  <si>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</si>
  <si>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</si>
  <si>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</si>
  <si>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</si>
  <si>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</si>
  <si>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</si>
  <si>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</si>
  <si>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</si>
  <si>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</si>
  <si>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</si>
  <si>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</si>
  <si>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</si>
  <si>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</si>
  <si>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</si>
  <si>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</si>
  <si>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</si>
  <si>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</si>
  <si>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</si>
  <si>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</si>
  <si>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</si>
  <si>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</si>
  <si>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</si>
  <si>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</si>
  <si>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</si>
  <si>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</si>
  <si>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</si>
  <si>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</si>
  <si>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</si>
  <si>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</si>
  <si>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</si>
  <si>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</si>
  <si>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</si>
  <si>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</si>
  <si>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</si>
  <si>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</si>
  <si>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</si>
  <si>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</si>
  <si>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</si>
  <si>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</si>
  <si>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</si>
  <si>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</si>
  <si>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</si>
  <si>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</si>
  <si>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</si>
  <si>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</si>
  <si>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</si>
  <si>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</si>
  <si>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</si>
  <si>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</si>
  <si>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</si>
  <si>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</si>
  <si>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</si>
  <si>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нет</t>
  </si>
  <si>
    <t xml:space="preserve">Генеральный директор 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</si>
  <si>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</si>
  <si>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</si>
  <si>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</si>
  <si>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</si>
  <si>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</si>
  <si>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</si>
  <si>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</si>
  <si>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1.4 Вывоз и утилизация ТБО</t>
  </si>
  <si>
    <t>ООО "Эра"</t>
  </si>
  <si>
    <t>2-265-897</t>
  </si>
  <si>
    <t>неименование работ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</si>
  <si>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</si>
  <si>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</si>
  <si>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01.10.2009г.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</si>
  <si>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</si>
  <si>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</si>
  <si>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</si>
  <si>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</si>
  <si>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</si>
  <si>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</si>
  <si>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</si>
  <si>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</si>
  <si>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</si>
  <si>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</si>
  <si>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</si>
  <si>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</si>
  <si>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</si>
  <si>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</si>
  <si>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</si>
  <si>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</si>
  <si>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ул. Тунгусская,8</t>
  </si>
  <si>
    <t xml:space="preserve">                                                  №  55</t>
  </si>
  <si>
    <t>ул. Пушкинская</t>
  </si>
  <si>
    <t>Ленинского района-1"</t>
  </si>
  <si>
    <t>Часть 4</t>
  </si>
  <si>
    <t>ул. Тунгусская, 8</t>
  </si>
  <si>
    <t>Колличество проживающих</t>
  </si>
  <si>
    <t>ИТОГО ПО ДОМУ:</t>
  </si>
  <si>
    <t>ПРОЧИЕ УСЛУГИ:</t>
  </si>
  <si>
    <t>ИТОГО ПО ПРОЧИМ УСЛУГАМ: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</si>
  <si>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</si>
  <si>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</si>
  <si>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</si>
  <si>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</si>
  <si>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</si>
  <si>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сумма, т.р.</t>
  </si>
  <si>
    <t>исполнитель</t>
  </si>
  <si>
    <t>ООО " Восток Мегаполис"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</si>
  <si>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</si>
  <si>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</si>
  <si>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</si>
  <si>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</si>
  <si>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</si>
  <si>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</si>
  <si>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1965 год</t>
  </si>
  <si>
    <t>550,30 м2</t>
  </si>
  <si>
    <t>251,60 м2</t>
  </si>
  <si>
    <t xml:space="preserve">                       Отчет ООО "Управляющей компании Ленинского района-1"  за 2019 г.</t>
  </si>
  <si>
    <t>2 503,90 м2</t>
  </si>
  <si>
    <t xml:space="preserve"> начисления и фактическое поступление средств по статьям затрат за 2019 г.(тыс.р.)</t>
  </si>
  <si>
    <t>1.Отчет об исполнении договора управления за 2019 г.(тыс.р.)</t>
  </si>
  <si>
    <t>переходящие остатки д/ср-в на конец 2019г.</t>
  </si>
  <si>
    <t>3. Перечень работ, выполненных по статье " текущий ремонт"  в 2019 году.</t>
  </si>
  <si>
    <t>План по статье "текущий ремонт" на 2020 год</t>
  </si>
  <si>
    <t>4. Капитальный ремонт</t>
  </si>
  <si>
    <t>5.На основании решения собрания</t>
  </si>
  <si>
    <t xml:space="preserve">5.1 Услуги по управлению </t>
  </si>
  <si>
    <t>6. Телекоммуникационные услуги, реклама Октопус Нет;Ростелеком;(Правильный формат-расторгнут с 01.11.18г.)</t>
  </si>
  <si>
    <t xml:space="preserve">4.1 Услуги по управлению </t>
  </si>
  <si>
    <t>Замена розлива ХВС</t>
  </si>
  <si>
    <t>12. 19г</t>
  </si>
  <si>
    <t>Энергополис</t>
  </si>
  <si>
    <t>03.19г.</t>
  </si>
  <si>
    <t>124 п.м.</t>
  </si>
  <si>
    <t>Эра</t>
  </si>
  <si>
    <t>7.Текущий ремонт коммуникаций, проходящих через нежилые помещения</t>
  </si>
  <si>
    <t>Управляющая компания предлагает: замена электроснабжения в местах общего пользования  .  Собственникам необходимо предоставить протокол общего собрания для выполнения предложенных, или иных необходимых работ. В случае недостаточного количества средств по статье "текущий ремонт" выполнение работ возможно за счет дополнительного сбора на основании протокола общего собрания.</t>
  </si>
  <si>
    <t>переходящие остатки д/ср-в на начало 01.01. 2019г.</t>
  </si>
  <si>
    <t>А.А. Тяптин</t>
  </si>
  <si>
    <t>Тяптин Андрей Александрович</t>
  </si>
  <si>
    <t>Установка счетчика тепловой энергии (на основании собрания)</t>
  </si>
  <si>
    <t>2-20-50-87</t>
  </si>
  <si>
    <r>
      <t xml:space="preserve">ИСХ.   </t>
    </r>
    <r>
      <rPr>
        <b/>
        <u/>
        <sz val="9"/>
        <color theme="1"/>
        <rFont val="Calibri"/>
        <family val="2"/>
        <charset val="204"/>
        <scheme val="minor"/>
      </rPr>
      <t xml:space="preserve"> №    36 / 02         от   "    17 . 02 .2020г"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</si>
</sst>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9" fillId="0" borderId="2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0" fillId="0" borderId="0" xfId="0" applyAlignment="1"/>
    <xf numFmtId="0" fontId="3" fillId="0" borderId="4" xfId="0" applyFont="1" applyBorder="1" applyAlignment="1"/>
    <xf numFmtId="0" fontId="3" fillId="0" borderId="8" xfId="0" applyFont="1" applyBorder="1" applyAlignment="1"/>
    <xf numFmtId="0" fontId="3" fillId="0" borderId="0" xfId="0" applyFont="1" applyFill="1" applyBorder="1" applyAlignment="1">
      <alignment horizontal="center" wrapText="1"/>
    </xf>
    <xf numFmtId="0" fontId="9" fillId="0" borderId="1" xfId="0" applyFont="1" applyBorder="1"/>
    <xf numFmtId="164" fontId="3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9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9" fillId="2" borderId="4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0" fillId="2" borderId="0" xfId="0" applyNumberForma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/>
    <xf numFmtId="0" fontId="0" fillId="2" borderId="0" xfId="0" applyFill="1" applyBorder="1"/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2" fontId="9" fillId="2" borderId="1" xfId="0" applyNumberFormat="1" applyFont="1" applyFill="1" applyBorder="1" applyAlignment="1"/>
    <xf numFmtId="0" fontId="3" fillId="2" borderId="0" xfId="0" applyFont="1" applyFill="1" applyBorder="1" applyAlignment="1">
      <alignment horizontal="center" wrapText="1"/>
    </xf>
    <xf numFmtId="164" fontId="9" fillId="2" borderId="1" xfId="0" applyNumberFormat="1" applyFont="1" applyFill="1" applyBorder="1"/>
    <xf numFmtId="2" fontId="0" fillId="2" borderId="0" xfId="0" applyNumberFormat="1" applyFill="1" applyBorder="1"/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0" fillId="0" borderId="0" xfId="0" applyNumberFormat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9" fillId="2" borderId="2" xfId="0" applyFont="1" applyFill="1" applyBorder="1" applyAlignment="1"/>
    <xf numFmtId="0" fontId="9" fillId="2" borderId="6" xfId="0" applyFont="1" applyFill="1" applyBorder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9" fillId="0" borderId="2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6" fillId="2" borderId="0" xfId="0" applyFont="1" applyFill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12" fillId="0" borderId="2" xfId="0" applyFont="1" applyBorder="1" applyAlignment="1"/>
    <xf numFmtId="0" fontId="4" fillId="0" borderId="5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E4" sqref="E4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125</v>
      </c>
      <c r="C1" s="1"/>
    </row>
    <row r="2" spans="1:4" ht="15" customHeight="1" x14ac:dyDescent="0.25">
      <c r="A2" s="2" t="s">
        <v>44</v>
      </c>
      <c r="C2" s="4"/>
    </row>
    <row r="3" spans="1:4" ht="15.75" x14ac:dyDescent="0.25">
      <c r="B3" s="24" t="s">
        <v>99</v>
      </c>
      <c r="C3" s="24" t="s">
        <v>100</v>
      </c>
    </row>
    <row r="4" spans="1:4" ht="14.25" customHeight="1" x14ac:dyDescent="0.25">
      <c r="A4" s="22" t="s">
        <v>150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79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7" t="s">
        <v>80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29" t="s">
        <v>147</v>
      </c>
      <c r="D9" s="130"/>
    </row>
    <row r="10" spans="1:4" s="3" customFormat="1" ht="24" customHeight="1" x14ac:dyDescent="0.25">
      <c r="A10" s="13" t="s">
        <v>2</v>
      </c>
      <c r="B10" s="15" t="s">
        <v>11</v>
      </c>
      <c r="C10" s="131" t="s">
        <v>82</v>
      </c>
      <c r="D10" s="132"/>
    </row>
    <row r="11" spans="1:4" s="3" customFormat="1" ht="15" customHeight="1" x14ac:dyDescent="0.25">
      <c r="A11" s="13" t="s">
        <v>3</v>
      </c>
      <c r="B11" s="14" t="s">
        <v>12</v>
      </c>
      <c r="C11" s="129" t="s">
        <v>13</v>
      </c>
      <c r="D11" s="130"/>
    </row>
    <row r="12" spans="1:4" s="3" customFormat="1" ht="18" customHeight="1" x14ac:dyDescent="0.25">
      <c r="A12" s="135">
        <v>5</v>
      </c>
      <c r="B12" s="135" t="s">
        <v>83</v>
      </c>
      <c r="C12" s="57" t="s">
        <v>84</v>
      </c>
      <c r="D12" s="58" t="s">
        <v>85</v>
      </c>
    </row>
    <row r="13" spans="1:4" s="3" customFormat="1" ht="14.25" customHeight="1" x14ac:dyDescent="0.25">
      <c r="A13" s="135"/>
      <c r="B13" s="135"/>
      <c r="C13" s="57" t="s">
        <v>86</v>
      </c>
      <c r="D13" s="58" t="s">
        <v>87</v>
      </c>
    </row>
    <row r="14" spans="1:4" s="3" customFormat="1" x14ac:dyDescent="0.25">
      <c r="A14" s="135"/>
      <c r="B14" s="135"/>
      <c r="C14" s="57" t="s">
        <v>88</v>
      </c>
      <c r="D14" s="58" t="s">
        <v>89</v>
      </c>
    </row>
    <row r="15" spans="1:4" s="3" customFormat="1" ht="16.5" customHeight="1" x14ac:dyDescent="0.25">
      <c r="A15" s="135"/>
      <c r="B15" s="135"/>
      <c r="C15" s="57" t="s">
        <v>90</v>
      </c>
      <c r="D15" s="58" t="s">
        <v>92</v>
      </c>
    </row>
    <row r="16" spans="1:4" s="3" customFormat="1" ht="16.5" customHeight="1" x14ac:dyDescent="0.25">
      <c r="A16" s="135"/>
      <c r="B16" s="135"/>
      <c r="C16" s="57" t="s">
        <v>91</v>
      </c>
      <c r="D16" s="58" t="s">
        <v>85</v>
      </c>
    </row>
    <row r="17" spans="1:4" s="5" customFormat="1" ht="15.75" customHeight="1" x14ac:dyDescent="0.25">
      <c r="A17" s="135"/>
      <c r="B17" s="135"/>
      <c r="C17" s="57" t="s">
        <v>93</v>
      </c>
      <c r="D17" s="58" t="s">
        <v>94</v>
      </c>
    </row>
    <row r="18" spans="1:4" s="5" customFormat="1" ht="15.75" customHeight="1" x14ac:dyDescent="0.25">
      <c r="A18" s="135"/>
      <c r="B18" s="135"/>
      <c r="C18" s="59" t="s">
        <v>95</v>
      </c>
      <c r="D18" s="58" t="s">
        <v>96</v>
      </c>
    </row>
    <row r="19" spans="1:4" ht="21.75" customHeight="1" x14ac:dyDescent="0.25">
      <c r="A19" s="13" t="s">
        <v>4</v>
      </c>
      <c r="B19" s="14" t="s">
        <v>14</v>
      </c>
      <c r="C19" s="136" t="s">
        <v>74</v>
      </c>
      <c r="D19" s="137"/>
    </row>
    <row r="20" spans="1:4" s="5" customFormat="1" ht="19.5" customHeight="1" x14ac:dyDescent="0.25">
      <c r="A20" s="13" t="s">
        <v>5</v>
      </c>
      <c r="B20" s="14" t="s">
        <v>15</v>
      </c>
      <c r="C20" s="138" t="s">
        <v>48</v>
      </c>
      <c r="D20" s="139"/>
    </row>
    <row r="21" spans="1:4" s="5" customFormat="1" ht="15" customHeight="1" x14ac:dyDescent="0.25">
      <c r="A21" s="13" t="s">
        <v>6</v>
      </c>
      <c r="B21" s="14" t="s">
        <v>16</v>
      </c>
      <c r="C21" s="131" t="s">
        <v>17</v>
      </c>
      <c r="D21" s="140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18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x14ac:dyDescent="0.25">
      <c r="A25" s="6"/>
      <c r="B25" s="18" t="s">
        <v>19</v>
      </c>
      <c r="C25" s="7" t="s">
        <v>20</v>
      </c>
      <c r="D25" s="9" t="s">
        <v>21</v>
      </c>
    </row>
    <row r="26" spans="1:4" ht="27.75" customHeight="1" x14ac:dyDescent="0.25">
      <c r="A26" s="126" t="s">
        <v>24</v>
      </c>
      <c r="B26" s="127"/>
      <c r="C26" s="127"/>
      <c r="D26" s="128"/>
    </row>
    <row r="27" spans="1:4" ht="12" customHeight="1" x14ac:dyDescent="0.25">
      <c r="A27" s="52"/>
      <c r="B27" s="53"/>
      <c r="C27" s="53"/>
      <c r="D27" s="54"/>
    </row>
    <row r="28" spans="1:4" ht="13.5" customHeight="1" x14ac:dyDescent="0.25">
      <c r="A28" s="7">
        <v>1</v>
      </c>
      <c r="B28" s="6" t="s">
        <v>97</v>
      </c>
      <c r="C28" s="6" t="s">
        <v>22</v>
      </c>
      <c r="D28" s="6" t="s">
        <v>23</v>
      </c>
    </row>
    <row r="29" spans="1:4" x14ac:dyDescent="0.25">
      <c r="A29" s="20" t="s">
        <v>25</v>
      </c>
      <c r="B29" s="19"/>
      <c r="C29" s="19"/>
      <c r="D29" s="19"/>
    </row>
    <row r="30" spans="1:4" x14ac:dyDescent="0.25">
      <c r="A30" s="7">
        <v>1</v>
      </c>
      <c r="B30" s="6" t="s">
        <v>76</v>
      </c>
      <c r="C30" s="6" t="s">
        <v>98</v>
      </c>
      <c r="D30" s="6" t="s">
        <v>77</v>
      </c>
    </row>
    <row r="31" spans="1:4" x14ac:dyDescent="0.25">
      <c r="A31" s="20" t="s">
        <v>37</v>
      </c>
      <c r="B31" s="19"/>
      <c r="C31" s="19"/>
      <c r="D31" s="19"/>
    </row>
    <row r="32" spans="1:4" x14ac:dyDescent="0.25">
      <c r="A32" s="20" t="s">
        <v>38</v>
      </c>
      <c r="B32" s="19"/>
      <c r="C32" s="19"/>
      <c r="D32" s="19"/>
    </row>
    <row r="33" spans="1:4" x14ac:dyDescent="0.25">
      <c r="A33" s="7">
        <v>1</v>
      </c>
      <c r="B33" s="6" t="s">
        <v>115</v>
      </c>
      <c r="C33" s="6" t="s">
        <v>103</v>
      </c>
      <c r="D33" s="6" t="s">
        <v>26</v>
      </c>
    </row>
    <row r="34" spans="1:4" ht="15" customHeight="1" x14ac:dyDescent="0.25">
      <c r="A34" s="20" t="s">
        <v>27</v>
      </c>
      <c r="B34" s="19"/>
      <c r="C34" s="19"/>
      <c r="D34" s="19"/>
    </row>
    <row r="35" spans="1:4" x14ac:dyDescent="0.25">
      <c r="A35" s="7">
        <v>1</v>
      </c>
      <c r="B35" s="6" t="s">
        <v>28</v>
      </c>
      <c r="C35" s="6" t="s">
        <v>22</v>
      </c>
      <c r="D35" s="6" t="s">
        <v>23</v>
      </c>
    </row>
    <row r="36" spans="1:4" x14ac:dyDescent="0.25">
      <c r="A36" s="28"/>
      <c r="B36" s="12"/>
      <c r="C36" s="12"/>
      <c r="D36" s="12"/>
    </row>
    <row r="37" spans="1:4" x14ac:dyDescent="0.25">
      <c r="A37" s="4" t="s">
        <v>43</v>
      </c>
      <c r="B37" s="19"/>
      <c r="C37" s="19"/>
      <c r="D37" s="19"/>
    </row>
    <row r="38" spans="1:4" ht="15" customHeight="1" x14ac:dyDescent="0.25">
      <c r="A38" s="7">
        <v>1</v>
      </c>
      <c r="B38" s="6" t="s">
        <v>29</v>
      </c>
      <c r="C38" s="133" t="s">
        <v>122</v>
      </c>
      <c r="D38" s="134"/>
    </row>
    <row r="39" spans="1:4" x14ac:dyDescent="0.25">
      <c r="A39" s="7">
        <v>2</v>
      </c>
      <c r="B39" s="6" t="s">
        <v>31</v>
      </c>
      <c r="C39" s="133">
        <v>5</v>
      </c>
      <c r="D39" s="134"/>
    </row>
    <row r="40" spans="1:4" x14ac:dyDescent="0.25">
      <c r="A40" s="7">
        <v>3</v>
      </c>
      <c r="B40" s="6" t="s">
        <v>32</v>
      </c>
      <c r="C40" s="133">
        <v>3</v>
      </c>
      <c r="D40" s="134"/>
    </row>
    <row r="41" spans="1:4" ht="15" customHeight="1" x14ac:dyDescent="0.25">
      <c r="A41" s="7">
        <v>4</v>
      </c>
      <c r="B41" s="6" t="s">
        <v>30</v>
      </c>
      <c r="C41" s="133" t="s">
        <v>66</v>
      </c>
      <c r="D41" s="134"/>
    </row>
    <row r="42" spans="1:4" x14ac:dyDescent="0.25">
      <c r="A42" s="7">
        <v>5</v>
      </c>
      <c r="B42" s="6" t="s">
        <v>33</v>
      </c>
      <c r="C42" s="133" t="s">
        <v>66</v>
      </c>
      <c r="D42" s="134"/>
    </row>
    <row r="43" spans="1:4" x14ac:dyDescent="0.25">
      <c r="A43" s="7">
        <v>6</v>
      </c>
      <c r="B43" s="6" t="s">
        <v>34</v>
      </c>
      <c r="C43" s="133" t="s">
        <v>126</v>
      </c>
      <c r="D43" s="134"/>
    </row>
    <row r="44" spans="1:4" ht="15" customHeight="1" x14ac:dyDescent="0.25">
      <c r="A44" s="7">
        <v>7</v>
      </c>
      <c r="B44" s="6" t="s">
        <v>35</v>
      </c>
      <c r="C44" s="133" t="s">
        <v>124</v>
      </c>
      <c r="D44" s="134"/>
    </row>
    <row r="45" spans="1:4" x14ac:dyDescent="0.25">
      <c r="A45" s="7">
        <v>8</v>
      </c>
      <c r="B45" s="6" t="s">
        <v>36</v>
      </c>
      <c r="C45" s="133" t="s">
        <v>123</v>
      </c>
      <c r="D45" s="134"/>
    </row>
    <row r="46" spans="1:4" x14ac:dyDescent="0.25">
      <c r="A46" s="7">
        <v>9</v>
      </c>
      <c r="B46" s="6" t="s">
        <v>104</v>
      </c>
      <c r="C46" s="133">
        <v>90</v>
      </c>
      <c r="D46" s="132"/>
    </row>
    <row r="47" spans="1:4" x14ac:dyDescent="0.25">
      <c r="A47" s="7">
        <v>10</v>
      </c>
      <c r="B47" s="6" t="s">
        <v>65</v>
      </c>
      <c r="C47" s="141" t="s">
        <v>81</v>
      </c>
      <c r="D47" s="134"/>
    </row>
    <row r="48" spans="1:4" x14ac:dyDescent="0.25">
      <c r="A48" s="4"/>
    </row>
    <row r="49" spans="1:4" x14ac:dyDescent="0.25">
      <c r="A49" s="4"/>
    </row>
    <row r="51" spans="1:4" x14ac:dyDescent="0.25">
      <c r="A51" s="60"/>
      <c r="B51" s="60"/>
      <c r="C51" s="61"/>
      <c r="D51" s="62"/>
    </row>
    <row r="52" spans="1:4" x14ac:dyDescent="0.25">
      <c r="A52" s="60"/>
      <c r="B52" s="60"/>
      <c r="C52" s="61"/>
      <c r="D52" s="62"/>
    </row>
    <row r="53" spans="1:4" x14ac:dyDescent="0.25">
      <c r="A53" s="60"/>
      <c r="B53" s="60"/>
      <c r="C53" s="61"/>
      <c r="D53" s="62"/>
    </row>
    <row r="54" spans="1:4" x14ac:dyDescent="0.25">
      <c r="A54" s="60"/>
      <c r="B54" s="60"/>
      <c r="C54" s="61"/>
      <c r="D54" s="62"/>
    </row>
    <row r="55" spans="1:4" x14ac:dyDescent="0.25">
      <c r="A55" s="60"/>
      <c r="B55" s="60"/>
      <c r="C55" s="63"/>
      <c r="D55" s="62"/>
    </row>
    <row r="56" spans="1:4" x14ac:dyDescent="0.25">
      <c r="A56" s="60"/>
      <c r="B56" s="60"/>
      <c r="C56" s="64"/>
      <c r="D56" s="62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0"/>
  <sheetViews>
    <sheetView topLeftCell="A15" workbookViewId="0">
      <selection sqref="A1:H80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45" customWidth="1"/>
    <col min="4" max="4" width="8.28515625" customWidth="1"/>
    <col min="5" max="5" width="9" customWidth="1"/>
    <col min="6" max="6" width="10" customWidth="1"/>
    <col min="7" max="7" width="9.140625" customWidth="1"/>
    <col min="8" max="8" width="10.42578125" customWidth="1"/>
  </cols>
  <sheetData>
    <row r="1" spans="1:26" x14ac:dyDescent="0.25">
      <c r="A1" s="4" t="s">
        <v>108</v>
      </c>
      <c r="B1"/>
      <c r="C1" s="36"/>
      <c r="D1" s="36"/>
      <c r="G1" s="36"/>
      <c r="H1" s="19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6" ht="15" customHeight="1" x14ac:dyDescent="0.25">
      <c r="A2" s="4" t="s">
        <v>128</v>
      </c>
      <c r="B2"/>
      <c r="C2" s="36"/>
      <c r="D2" s="36"/>
      <c r="G2" s="36"/>
      <c r="H2" s="19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 s="93" customFormat="1" ht="24" customHeight="1" x14ac:dyDescent="0.25">
      <c r="A3" s="142" t="s">
        <v>145</v>
      </c>
      <c r="B3" s="142"/>
      <c r="C3" s="99"/>
      <c r="D3" s="111">
        <f>D4+D5</f>
        <v>130.23000000000002</v>
      </c>
      <c r="E3" s="92"/>
      <c r="F3" s="96"/>
      <c r="G3" s="96"/>
      <c r="H3" s="100"/>
      <c r="I3" s="112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</row>
    <row r="4" spans="1:26" s="93" customFormat="1" ht="12.75" customHeight="1" x14ac:dyDescent="0.25">
      <c r="A4" s="142" t="s">
        <v>109</v>
      </c>
      <c r="B4" s="146"/>
      <c r="C4" s="99"/>
      <c r="D4" s="111">
        <v>312.67</v>
      </c>
      <c r="E4" s="92"/>
      <c r="F4" s="96"/>
      <c r="G4" s="96"/>
      <c r="H4" s="113"/>
      <c r="I4" s="112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</row>
    <row r="5" spans="1:26" s="93" customFormat="1" ht="12" customHeight="1" x14ac:dyDescent="0.25">
      <c r="A5" s="142" t="s">
        <v>110</v>
      </c>
      <c r="B5" s="146"/>
      <c r="C5" s="99"/>
      <c r="D5" s="111">
        <v>-182.44</v>
      </c>
      <c r="E5" s="92"/>
      <c r="F5" s="96"/>
      <c r="G5" s="96"/>
      <c r="H5" s="100"/>
      <c r="I5" s="112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</row>
    <row r="6" spans="1:26" ht="15" customHeight="1" x14ac:dyDescent="0.25">
      <c r="A6" s="143" t="s">
        <v>127</v>
      </c>
      <c r="B6" s="144"/>
      <c r="C6" s="144"/>
      <c r="D6" s="144"/>
      <c r="E6" s="144"/>
      <c r="F6" s="144"/>
      <c r="G6" s="144"/>
      <c r="H6" s="145"/>
      <c r="I6" s="88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spans="1:26" ht="56.25" customHeight="1" x14ac:dyDescent="0.25">
      <c r="A7" s="155" t="s">
        <v>53</v>
      </c>
      <c r="B7" s="156"/>
      <c r="C7" s="41" t="s">
        <v>54</v>
      </c>
      <c r="D7" s="29" t="s">
        <v>55</v>
      </c>
      <c r="E7" s="29" t="s">
        <v>56</v>
      </c>
      <c r="F7" s="29" t="s">
        <v>57</v>
      </c>
      <c r="G7" s="37" t="s">
        <v>58</v>
      </c>
      <c r="H7" s="29" t="s">
        <v>59</v>
      </c>
    </row>
    <row r="8" spans="1:26" s="4" customFormat="1" ht="17.25" customHeight="1" x14ac:dyDescent="0.25">
      <c r="A8" s="155" t="s">
        <v>60</v>
      </c>
      <c r="B8" s="156"/>
      <c r="C8" s="42">
        <f>C12+C15+C18+C21</f>
        <v>16.100000000000001</v>
      </c>
      <c r="D8" s="69">
        <f>D12+D15+D18+D21</f>
        <v>-172.17000000000002</v>
      </c>
      <c r="E8" s="69">
        <f>E12+E15+E18+E21</f>
        <v>479.24</v>
      </c>
      <c r="F8" s="69">
        <f>F12+F15+F18+F21</f>
        <v>495.76</v>
      </c>
      <c r="G8" s="69">
        <f>F8</f>
        <v>495.76</v>
      </c>
      <c r="H8" s="71">
        <f>F8-E8+D8</f>
        <v>-155.65000000000003</v>
      </c>
    </row>
    <row r="9" spans="1:26" x14ac:dyDescent="0.25">
      <c r="A9" s="38" t="s">
        <v>61</v>
      </c>
      <c r="B9" s="39"/>
      <c r="C9" s="43">
        <f>C8-C10</f>
        <v>14.490000000000002</v>
      </c>
      <c r="D9" s="48">
        <f>D8-D10</f>
        <v>-154.953</v>
      </c>
      <c r="E9" s="48">
        <f>E8-E10</f>
        <v>431.31600000000003</v>
      </c>
      <c r="F9" s="48">
        <f>F8-F10</f>
        <v>446.18399999999997</v>
      </c>
      <c r="G9" s="48">
        <f>G8-G10</f>
        <v>446.18399999999997</v>
      </c>
      <c r="H9" s="71">
        <f>F9-E9+D9</f>
        <v>-140.08500000000006</v>
      </c>
    </row>
    <row r="10" spans="1:26" x14ac:dyDescent="0.25">
      <c r="A10" s="149" t="s">
        <v>62</v>
      </c>
      <c r="B10" s="150"/>
      <c r="C10" s="43">
        <f>C8*10%</f>
        <v>1.6100000000000003</v>
      </c>
      <c r="D10" s="48">
        <f>D8*10%</f>
        <v>-17.217000000000002</v>
      </c>
      <c r="E10" s="48">
        <f>E8*10%</f>
        <v>47.924000000000007</v>
      </c>
      <c r="F10" s="48">
        <f>F8*10%</f>
        <v>49.576000000000001</v>
      </c>
      <c r="G10" s="48">
        <f>G8*10%</f>
        <v>49.576000000000001</v>
      </c>
      <c r="H10" s="71">
        <f>F10-E10+D10</f>
        <v>-15.565000000000008</v>
      </c>
    </row>
    <row r="11" spans="1:26" ht="12.75" customHeight="1" x14ac:dyDescent="0.25">
      <c r="A11" s="157" t="s">
        <v>63</v>
      </c>
      <c r="B11" s="158"/>
      <c r="C11" s="158"/>
      <c r="D11" s="158"/>
      <c r="E11" s="158"/>
      <c r="F11" s="158"/>
      <c r="G11" s="158"/>
      <c r="H11" s="159"/>
    </row>
    <row r="12" spans="1:26" x14ac:dyDescent="0.25">
      <c r="A12" s="151" t="s">
        <v>45</v>
      </c>
      <c r="B12" s="152"/>
      <c r="C12" s="42">
        <v>5.75</v>
      </c>
      <c r="D12" s="70">
        <v>-64.02</v>
      </c>
      <c r="E12" s="70">
        <v>171.15</v>
      </c>
      <c r="F12" s="70">
        <v>177.46</v>
      </c>
      <c r="G12" s="70">
        <f>F12</f>
        <v>177.46</v>
      </c>
      <c r="H12" s="48">
        <f t="shared" ref="H12:H17" si="0">F12-E12+D12</f>
        <v>-57.709999999999994</v>
      </c>
    </row>
    <row r="13" spans="1:26" x14ac:dyDescent="0.25">
      <c r="A13" s="38" t="s">
        <v>61</v>
      </c>
      <c r="B13" s="39"/>
      <c r="C13" s="43">
        <f>C12-C14</f>
        <v>5.1749999999999998</v>
      </c>
      <c r="D13" s="48">
        <f>D12-D14</f>
        <v>-57.617999999999995</v>
      </c>
      <c r="E13" s="48">
        <f>E12-E14</f>
        <v>154.035</v>
      </c>
      <c r="F13" s="48">
        <f>F12-F14</f>
        <v>159.714</v>
      </c>
      <c r="G13" s="48">
        <f>G12-G14</f>
        <v>159.714</v>
      </c>
      <c r="H13" s="48">
        <f t="shared" si="0"/>
        <v>-51.938999999999993</v>
      </c>
    </row>
    <row r="14" spans="1:26" x14ac:dyDescent="0.25">
      <c r="A14" s="149" t="s">
        <v>62</v>
      </c>
      <c r="B14" s="150"/>
      <c r="C14" s="43">
        <f>C12*10%</f>
        <v>0.57500000000000007</v>
      </c>
      <c r="D14" s="48">
        <f>D12*10%</f>
        <v>-6.4020000000000001</v>
      </c>
      <c r="E14" s="48">
        <f>E12*10%</f>
        <v>17.115000000000002</v>
      </c>
      <c r="F14" s="48">
        <f>F12*10%</f>
        <v>17.746000000000002</v>
      </c>
      <c r="G14" s="48">
        <f>G12*10%</f>
        <v>17.746000000000002</v>
      </c>
      <c r="H14" s="48">
        <f t="shared" si="0"/>
        <v>-5.7709999999999999</v>
      </c>
    </row>
    <row r="15" spans="1:26" ht="23.25" customHeight="1" x14ac:dyDescent="0.25">
      <c r="A15" s="151" t="s">
        <v>39</v>
      </c>
      <c r="B15" s="152"/>
      <c r="C15" s="42">
        <v>3.51</v>
      </c>
      <c r="D15" s="70">
        <v>-38.94</v>
      </c>
      <c r="E15" s="70">
        <v>104.48</v>
      </c>
      <c r="F15" s="70">
        <v>110.74</v>
      </c>
      <c r="G15" s="70">
        <f>F15</f>
        <v>110.74</v>
      </c>
      <c r="H15" s="48">
        <f t="shared" si="0"/>
        <v>-32.680000000000007</v>
      </c>
    </row>
    <row r="16" spans="1:26" x14ac:dyDescent="0.25">
      <c r="A16" s="38" t="s">
        <v>61</v>
      </c>
      <c r="B16" s="39"/>
      <c r="C16" s="43">
        <f>C15-C17</f>
        <v>3.1589999999999998</v>
      </c>
      <c r="D16" s="48">
        <f>D15-D17</f>
        <v>-35.045999999999999</v>
      </c>
      <c r="E16" s="48">
        <f>E15-E17</f>
        <v>94.032000000000011</v>
      </c>
      <c r="F16" s="48">
        <f>F15-F17</f>
        <v>99.665999999999997</v>
      </c>
      <c r="G16" s="48">
        <f>G15-G17</f>
        <v>99.665999999999997</v>
      </c>
      <c r="H16" s="48">
        <f t="shared" si="0"/>
        <v>-29.412000000000013</v>
      </c>
    </row>
    <row r="17" spans="1:8" ht="15" customHeight="1" x14ac:dyDescent="0.25">
      <c r="A17" s="149" t="s">
        <v>62</v>
      </c>
      <c r="B17" s="150"/>
      <c r="C17" s="43">
        <f>C15*10%</f>
        <v>0.35099999999999998</v>
      </c>
      <c r="D17" s="48">
        <f>D15*10%</f>
        <v>-3.8940000000000001</v>
      </c>
      <c r="E17" s="48">
        <f>E15*10%</f>
        <v>10.448</v>
      </c>
      <c r="F17" s="48">
        <f>F15*10%</f>
        <v>11.074</v>
      </c>
      <c r="G17" s="48">
        <f>G15*10%</f>
        <v>11.074</v>
      </c>
      <c r="H17" s="48">
        <f t="shared" si="0"/>
        <v>-3.2680000000000007</v>
      </c>
    </row>
    <row r="18" spans="1:8" ht="14.25" customHeight="1" x14ac:dyDescent="0.25">
      <c r="A18" s="151" t="s">
        <v>46</v>
      </c>
      <c r="B18" s="152"/>
      <c r="C18" s="41">
        <v>2.41</v>
      </c>
      <c r="D18" s="70">
        <v>-26.85</v>
      </c>
      <c r="E18" s="70">
        <v>71.739999999999995</v>
      </c>
      <c r="F18" s="70">
        <v>74.41</v>
      </c>
      <c r="G18" s="70">
        <f>F18</f>
        <v>74.41</v>
      </c>
      <c r="H18" s="48">
        <f t="shared" ref="H18:H23" si="1">F18-E18+D18</f>
        <v>-24.18</v>
      </c>
    </row>
    <row r="19" spans="1:8" ht="13.5" customHeight="1" x14ac:dyDescent="0.25">
      <c r="A19" s="38" t="s">
        <v>61</v>
      </c>
      <c r="B19" s="39"/>
      <c r="C19" s="43">
        <f>C18-C20</f>
        <v>2.169</v>
      </c>
      <c r="D19" s="48">
        <f>D18-D20</f>
        <v>-24.164999999999999</v>
      </c>
      <c r="E19" s="48">
        <f>E18-E20</f>
        <v>64.566000000000003</v>
      </c>
      <c r="F19" s="48">
        <f>F18-F20</f>
        <v>66.968999999999994</v>
      </c>
      <c r="G19" s="48">
        <f>G18-G20</f>
        <v>66.968999999999994</v>
      </c>
      <c r="H19" s="48">
        <f t="shared" si="1"/>
        <v>-21.762000000000008</v>
      </c>
    </row>
    <row r="20" spans="1:8" ht="12.75" customHeight="1" x14ac:dyDescent="0.25">
      <c r="A20" s="149" t="s">
        <v>62</v>
      </c>
      <c r="B20" s="150"/>
      <c r="C20" s="43">
        <f>C18*10%</f>
        <v>0.24100000000000002</v>
      </c>
      <c r="D20" s="48">
        <f>D18*10%</f>
        <v>-2.6850000000000005</v>
      </c>
      <c r="E20" s="48">
        <f>E18*10%</f>
        <v>7.1739999999999995</v>
      </c>
      <c r="F20" s="48">
        <f>F18*10%</f>
        <v>7.4409999999999998</v>
      </c>
      <c r="G20" s="48">
        <f>G18*10%</f>
        <v>7.4409999999999998</v>
      </c>
      <c r="H20" s="48">
        <f t="shared" si="1"/>
        <v>-2.4180000000000001</v>
      </c>
    </row>
    <row r="21" spans="1:8" ht="14.25" customHeight="1" x14ac:dyDescent="0.25">
      <c r="A21" s="11" t="s">
        <v>75</v>
      </c>
      <c r="B21" s="40"/>
      <c r="C21" s="44">
        <v>4.43</v>
      </c>
      <c r="D21" s="48">
        <v>-42.36</v>
      </c>
      <c r="E21" s="48">
        <f>127.83+1.09+0.27+2.68</f>
        <v>131.87</v>
      </c>
      <c r="F21" s="48">
        <f>128.88+1.25+0.31+2.71</f>
        <v>133.15</v>
      </c>
      <c r="G21" s="48">
        <f>F21</f>
        <v>133.15</v>
      </c>
      <c r="H21" s="48">
        <f t="shared" si="1"/>
        <v>-41.08</v>
      </c>
    </row>
    <row r="22" spans="1:8" ht="14.25" customHeight="1" x14ac:dyDescent="0.25">
      <c r="A22" s="38" t="s">
        <v>61</v>
      </c>
      <c r="B22" s="39"/>
      <c r="C22" s="43">
        <f>C21-C23</f>
        <v>3.9869999999999997</v>
      </c>
      <c r="D22" s="48">
        <f>D21-D23</f>
        <v>-38.124000000000002</v>
      </c>
      <c r="E22" s="48">
        <f>E21-E23</f>
        <v>118.68300000000001</v>
      </c>
      <c r="F22" s="48">
        <f>F21-F23</f>
        <v>119.83500000000001</v>
      </c>
      <c r="G22" s="48">
        <f>G21-G23</f>
        <v>119.83500000000001</v>
      </c>
      <c r="H22" s="48">
        <f t="shared" si="1"/>
        <v>-36.972000000000001</v>
      </c>
    </row>
    <row r="23" spans="1:8" x14ac:dyDescent="0.25">
      <c r="A23" s="149" t="s">
        <v>62</v>
      </c>
      <c r="B23" s="150"/>
      <c r="C23" s="43">
        <f>C21*10%</f>
        <v>0.443</v>
      </c>
      <c r="D23" s="48">
        <f>D21*10%</f>
        <v>-4.2359999999999998</v>
      </c>
      <c r="E23" s="48">
        <f>E21*10%</f>
        <v>13.187000000000001</v>
      </c>
      <c r="F23" s="48">
        <f>F21*10%</f>
        <v>13.315000000000001</v>
      </c>
      <c r="G23" s="48">
        <f>G21*10%</f>
        <v>13.315000000000001</v>
      </c>
      <c r="H23" s="48">
        <f t="shared" si="1"/>
        <v>-4.1079999999999997</v>
      </c>
    </row>
    <row r="24" spans="1:8" s="93" customFormat="1" ht="6" customHeight="1" x14ac:dyDescent="0.25">
      <c r="A24" s="106"/>
      <c r="B24" s="107"/>
      <c r="C24" s="90"/>
      <c r="D24" s="108"/>
      <c r="E24" s="109"/>
      <c r="F24" s="109"/>
      <c r="G24" s="110"/>
      <c r="H24" s="91"/>
    </row>
    <row r="25" spans="1:8" s="4" customFormat="1" ht="11.25" customHeight="1" x14ac:dyDescent="0.25">
      <c r="A25" s="155" t="s">
        <v>40</v>
      </c>
      <c r="B25" s="156"/>
      <c r="C25" s="44">
        <v>5.38</v>
      </c>
      <c r="D25" s="71">
        <v>266.48</v>
      </c>
      <c r="E25" s="71">
        <v>153.19</v>
      </c>
      <c r="F25" s="71">
        <v>158.53</v>
      </c>
      <c r="G25" s="75">
        <f>G26+G27</f>
        <v>322.12299999999999</v>
      </c>
      <c r="H25" s="71">
        <f>F25-E25-G25+D25+F25</f>
        <v>108.227</v>
      </c>
    </row>
    <row r="26" spans="1:8" s="4" customFormat="1" ht="14.25" customHeight="1" x14ac:dyDescent="0.25">
      <c r="A26" s="65" t="s">
        <v>64</v>
      </c>
      <c r="B26" s="66"/>
      <c r="C26" s="44">
        <f>C25-C27</f>
        <v>4.8419999999999996</v>
      </c>
      <c r="D26" s="71">
        <v>268.89</v>
      </c>
      <c r="E26" s="71">
        <f>E25-E27</f>
        <v>137.87100000000001</v>
      </c>
      <c r="F26" s="71">
        <f>F25-F27</f>
        <v>142.67699999999999</v>
      </c>
      <c r="G26" s="76">
        <v>306.27</v>
      </c>
      <c r="H26" s="48">
        <f t="shared" ref="H26:H27" si="2">F26-E26-G26+D26+F26</f>
        <v>110.10299999999998</v>
      </c>
    </row>
    <row r="27" spans="1:8" ht="12.75" customHeight="1" x14ac:dyDescent="0.25">
      <c r="A27" s="149" t="s">
        <v>62</v>
      </c>
      <c r="B27" s="150"/>
      <c r="C27" s="43">
        <f>C25*10%</f>
        <v>0.53800000000000003</v>
      </c>
      <c r="D27" s="48">
        <v>-2.42</v>
      </c>
      <c r="E27" s="48">
        <f>E25*10%</f>
        <v>15.319000000000001</v>
      </c>
      <c r="F27" s="48">
        <f>F25*10%</f>
        <v>15.853000000000002</v>
      </c>
      <c r="G27" s="48">
        <f>F27</f>
        <v>15.853000000000002</v>
      </c>
      <c r="H27" s="48">
        <f t="shared" si="2"/>
        <v>-1.8859999999999992</v>
      </c>
    </row>
    <row r="28" spans="1:8" ht="7.5" customHeight="1" x14ac:dyDescent="0.25">
      <c r="A28" s="118"/>
      <c r="B28" s="119"/>
      <c r="C28" s="43"/>
      <c r="D28" s="48"/>
      <c r="E28" s="48"/>
      <c r="F28" s="48"/>
      <c r="G28" s="48"/>
      <c r="H28" s="48"/>
    </row>
    <row r="29" spans="1:8" s="4" customFormat="1" ht="12.75" customHeight="1" x14ac:dyDescent="0.25">
      <c r="A29" s="166" t="s">
        <v>116</v>
      </c>
      <c r="B29" s="167"/>
      <c r="C29" s="96"/>
      <c r="D29" s="92">
        <v>-6.89</v>
      </c>
      <c r="E29" s="96">
        <f>E31+E32+E33+E34</f>
        <v>27.57</v>
      </c>
      <c r="F29" s="96">
        <f t="shared" ref="F29" si="3">F31+F32+F33+F34</f>
        <v>28.27</v>
      </c>
      <c r="G29" s="96">
        <f>G31+G32+G33+G34</f>
        <v>28.27</v>
      </c>
      <c r="H29" s="71">
        <f>F29-E29-G29+D29+F29</f>
        <v>-6.1900000000000013</v>
      </c>
    </row>
    <row r="30" spans="1:8" ht="12.75" customHeight="1" x14ac:dyDescent="0.25">
      <c r="A30" s="110" t="s">
        <v>117</v>
      </c>
      <c r="B30" s="107"/>
      <c r="C30" s="90"/>
      <c r="D30" s="115"/>
      <c r="E30" s="90"/>
      <c r="F30" s="90"/>
      <c r="G30" s="116"/>
      <c r="H30" s="92"/>
    </row>
    <row r="31" spans="1:8" ht="12.75" customHeight="1" x14ac:dyDescent="0.25">
      <c r="A31" s="153" t="s">
        <v>118</v>
      </c>
      <c r="B31" s="154"/>
      <c r="C31" s="90"/>
      <c r="D31" s="115">
        <v>-1.35</v>
      </c>
      <c r="E31" s="90">
        <v>7.25</v>
      </c>
      <c r="F31" s="90">
        <v>7.26</v>
      </c>
      <c r="G31" s="116">
        <f>F31</f>
        <v>7.26</v>
      </c>
      <c r="H31" s="48">
        <f t="shared" ref="H31:H34" si="4">F31-E31-G31+D31+F31</f>
        <v>-1.3399999999999999</v>
      </c>
    </row>
    <row r="32" spans="1:8" ht="12.75" customHeight="1" x14ac:dyDescent="0.25">
      <c r="A32" s="153" t="s">
        <v>119</v>
      </c>
      <c r="B32" s="154"/>
      <c r="C32" s="90"/>
      <c r="D32" s="115">
        <v>0</v>
      </c>
      <c r="E32" s="90">
        <v>0</v>
      </c>
      <c r="F32" s="90">
        <v>0</v>
      </c>
      <c r="G32" s="116">
        <f t="shared" ref="G32:G34" si="5">F32</f>
        <v>0</v>
      </c>
      <c r="H32" s="48">
        <f t="shared" si="4"/>
        <v>0</v>
      </c>
    </row>
    <row r="33" spans="1:26" ht="12.75" customHeight="1" x14ac:dyDescent="0.25">
      <c r="A33" s="153" t="s">
        <v>120</v>
      </c>
      <c r="B33" s="154"/>
      <c r="C33" s="90"/>
      <c r="D33" s="115">
        <v>-4.9800000000000004</v>
      </c>
      <c r="E33" s="90">
        <v>16.649999999999999</v>
      </c>
      <c r="F33" s="90">
        <v>17.38</v>
      </c>
      <c r="G33" s="116">
        <f t="shared" si="5"/>
        <v>17.38</v>
      </c>
      <c r="H33" s="48">
        <f t="shared" si="4"/>
        <v>-4.25</v>
      </c>
    </row>
    <row r="34" spans="1:26" ht="12.75" customHeight="1" x14ac:dyDescent="0.25">
      <c r="A34" s="153" t="s">
        <v>121</v>
      </c>
      <c r="B34" s="154"/>
      <c r="C34" s="90"/>
      <c r="D34" s="115">
        <v>-0.56000000000000005</v>
      </c>
      <c r="E34" s="90">
        <v>3.67</v>
      </c>
      <c r="F34" s="90">
        <v>3.63</v>
      </c>
      <c r="G34" s="116">
        <f t="shared" si="5"/>
        <v>3.63</v>
      </c>
      <c r="H34" s="48">
        <f t="shared" si="4"/>
        <v>-0.60000000000000053</v>
      </c>
    </row>
    <row r="35" spans="1:26" s="105" customFormat="1" ht="12.75" customHeight="1" x14ac:dyDescent="0.25">
      <c r="A35" s="102" t="s">
        <v>105</v>
      </c>
      <c r="B35" s="103"/>
      <c r="C35" s="96"/>
      <c r="D35" s="92"/>
      <c r="E35" s="92">
        <f>E8+E25+E29</f>
        <v>660.00000000000011</v>
      </c>
      <c r="F35" s="92">
        <f t="shared" ref="F35:G35" si="6">F8+F25+F29</f>
        <v>682.56</v>
      </c>
      <c r="G35" s="92">
        <f t="shared" si="6"/>
        <v>846.15300000000002</v>
      </c>
      <c r="H35" s="92"/>
    </row>
    <row r="36" spans="1:26" s="105" customFormat="1" ht="12.75" customHeight="1" x14ac:dyDescent="0.25">
      <c r="A36" s="102" t="s">
        <v>106</v>
      </c>
      <c r="B36" s="103"/>
      <c r="C36" s="96"/>
      <c r="D36" s="92"/>
      <c r="E36" s="92"/>
      <c r="F36" s="92"/>
      <c r="G36" s="104"/>
      <c r="H36" s="92"/>
    </row>
    <row r="37" spans="1:26" s="105" customFormat="1" ht="12.75" customHeight="1" x14ac:dyDescent="0.25">
      <c r="A37" s="166" t="s">
        <v>132</v>
      </c>
      <c r="B37" s="168"/>
      <c r="C37" s="96"/>
      <c r="D37" s="92">
        <v>-0.96</v>
      </c>
      <c r="E37" s="92">
        <v>0</v>
      </c>
      <c r="F37" s="92">
        <v>0.96</v>
      </c>
      <c r="G37" s="104">
        <v>0.96</v>
      </c>
      <c r="H37" s="71">
        <f>F37-E37-G37+D37+F37</f>
        <v>0</v>
      </c>
    </row>
    <row r="38" spans="1:26" ht="12" customHeight="1" x14ac:dyDescent="0.25">
      <c r="A38" s="162" t="s">
        <v>136</v>
      </c>
      <c r="B38" s="163"/>
      <c r="C38" s="43"/>
      <c r="D38" s="48">
        <v>0</v>
      </c>
      <c r="E38" s="48">
        <v>0</v>
      </c>
      <c r="F38" s="48">
        <v>0</v>
      </c>
      <c r="G38" s="72">
        <v>0</v>
      </c>
      <c r="H38" s="71">
        <f t="shared" ref="H38" si="7">F38-E38-G38+D38+F38</f>
        <v>0</v>
      </c>
    </row>
    <row r="39" spans="1:26" s="4" customFormat="1" ht="13.5" customHeight="1" x14ac:dyDescent="0.25">
      <c r="A39" s="164" t="s">
        <v>133</v>
      </c>
      <c r="B39" s="165"/>
      <c r="C39" s="44">
        <v>162.24</v>
      </c>
      <c r="D39" s="71">
        <v>0</v>
      </c>
      <c r="E39" s="71">
        <v>447.22</v>
      </c>
      <c r="F39" s="71">
        <f>378.05+40.81</f>
        <v>418.86</v>
      </c>
      <c r="G39" s="73">
        <v>447.22</v>
      </c>
      <c r="H39" s="71">
        <f>F39-E39</f>
        <v>-28.360000000000014</v>
      </c>
    </row>
    <row r="40" spans="1:26" ht="12" customHeight="1" x14ac:dyDescent="0.25">
      <c r="A40" s="162" t="s">
        <v>134</v>
      </c>
      <c r="B40" s="163"/>
      <c r="C40" s="43"/>
      <c r="D40" s="48">
        <v>0</v>
      </c>
      <c r="E40" s="48">
        <v>0</v>
      </c>
      <c r="F40" s="48">
        <v>0</v>
      </c>
      <c r="G40" s="72">
        <v>0</v>
      </c>
      <c r="H40" s="71">
        <f t="shared" ref="H40" si="8">F40-E40-G40+D40+F40</f>
        <v>0</v>
      </c>
    </row>
    <row r="41" spans="1:26" s="85" customFormat="1" ht="47.25" customHeight="1" x14ac:dyDescent="0.25">
      <c r="A41" s="147" t="s">
        <v>135</v>
      </c>
      <c r="B41" s="148"/>
      <c r="C41" s="120">
        <v>950</v>
      </c>
      <c r="D41" s="121">
        <v>43.78</v>
      </c>
      <c r="E41" s="121">
        <v>6</v>
      </c>
      <c r="F41" s="121">
        <v>6</v>
      </c>
      <c r="G41" s="122">
        <f>G42</f>
        <v>1.02</v>
      </c>
      <c r="H41" s="92">
        <f>F41-E41-G41+D41+F41</f>
        <v>48.76</v>
      </c>
      <c r="J41" s="117"/>
    </row>
    <row r="42" spans="1:26" s="85" customFormat="1" ht="12.75" customHeight="1" x14ac:dyDescent="0.25">
      <c r="A42" s="86" t="s">
        <v>47</v>
      </c>
      <c r="B42" s="87"/>
      <c r="C42" s="55"/>
      <c r="D42" s="56">
        <v>0</v>
      </c>
      <c r="E42" s="56">
        <v>1.02</v>
      </c>
      <c r="F42" s="56">
        <v>1.02</v>
      </c>
      <c r="G42" s="74">
        <f>F42</f>
        <v>1.02</v>
      </c>
      <c r="H42" s="92">
        <f>F42-E42-G42+D42+F42</f>
        <v>0</v>
      </c>
    </row>
    <row r="43" spans="1:26" s="85" customFormat="1" ht="24.75" customHeight="1" x14ac:dyDescent="0.25">
      <c r="A43" s="172" t="s">
        <v>143</v>
      </c>
      <c r="B43" s="173"/>
      <c r="C43" s="123"/>
      <c r="D43" s="124">
        <v>0</v>
      </c>
      <c r="E43" s="124">
        <f>16.24</f>
        <v>16.239999999999998</v>
      </c>
      <c r="F43" s="124">
        <f>6.77</f>
        <v>6.77</v>
      </c>
      <c r="G43" s="125">
        <f>G44</f>
        <v>1.1499999999999999</v>
      </c>
      <c r="H43" s="92">
        <f t="shared" ref="H43:H44" si="9">F43-E43-G43+D43+F43</f>
        <v>-3.8499999999999996</v>
      </c>
      <c r="J43" s="117"/>
      <c r="K43" s="117"/>
    </row>
    <row r="44" spans="1:26" s="85" customFormat="1" ht="12.75" customHeight="1" x14ac:dyDescent="0.25">
      <c r="A44" s="86" t="s">
        <v>47</v>
      </c>
      <c r="B44" s="87"/>
      <c r="C44" s="55"/>
      <c r="D44" s="56">
        <v>0</v>
      </c>
      <c r="E44" s="56">
        <f>2.76</f>
        <v>2.76</v>
      </c>
      <c r="F44" s="56">
        <v>1.1499999999999999</v>
      </c>
      <c r="G44" s="74">
        <f>F44</f>
        <v>1.1499999999999999</v>
      </c>
      <c r="H44" s="92">
        <f t="shared" si="9"/>
        <v>-1.6099999999999999</v>
      </c>
      <c r="K44" s="117"/>
    </row>
    <row r="45" spans="1:26" s="93" customFormat="1" ht="13.5" customHeight="1" x14ac:dyDescent="0.25">
      <c r="A45" s="160" t="s">
        <v>107</v>
      </c>
      <c r="B45" s="161"/>
      <c r="C45" s="90"/>
      <c r="D45" s="91"/>
      <c r="E45" s="92">
        <f>E37+E41+E43</f>
        <v>22.24</v>
      </c>
      <c r="F45" s="92">
        <f t="shared" ref="F45:G45" si="10">F37+F41+F43</f>
        <v>13.73</v>
      </c>
      <c r="G45" s="92">
        <f t="shared" si="10"/>
        <v>3.13</v>
      </c>
      <c r="H45" s="91"/>
    </row>
    <row r="46" spans="1:26" s="93" customFormat="1" x14ac:dyDescent="0.25">
      <c r="A46" s="94" t="s">
        <v>111</v>
      </c>
      <c r="B46" s="95"/>
      <c r="C46" s="96"/>
      <c r="D46" s="97"/>
      <c r="E46" s="96">
        <f>E35+E45</f>
        <v>682.24000000000012</v>
      </c>
      <c r="F46" s="96">
        <f>F35+F45</f>
        <v>696.29</v>
      </c>
      <c r="G46" s="96">
        <f>G35+G45</f>
        <v>849.28300000000002</v>
      </c>
      <c r="H46" s="92"/>
    </row>
    <row r="47" spans="1:26" s="93" customFormat="1" x14ac:dyDescent="0.25">
      <c r="A47" s="175" t="s">
        <v>112</v>
      </c>
      <c r="B47" s="176"/>
      <c r="C47" s="96"/>
      <c r="D47" s="92">
        <f>D3</f>
        <v>130.23000000000002</v>
      </c>
      <c r="E47" s="96"/>
      <c r="F47" s="96"/>
      <c r="G47" s="96"/>
      <c r="H47" s="92">
        <f>F46-E46+D47+F46-G46</f>
        <v>-8.7130000000001928</v>
      </c>
      <c r="J47" s="98"/>
    </row>
    <row r="48" spans="1:26" s="93" customFormat="1" ht="21.75" customHeight="1" x14ac:dyDescent="0.25">
      <c r="A48" s="142" t="s">
        <v>129</v>
      </c>
      <c r="B48" s="142"/>
      <c r="C48" s="99"/>
      <c r="D48" s="99"/>
      <c r="E48" s="92"/>
      <c r="F48" s="96"/>
      <c r="G48" s="96"/>
      <c r="H48" s="100">
        <f>H49+H50</f>
        <v>-8.7130000000000507</v>
      </c>
      <c r="I48" s="114"/>
      <c r="J48" s="114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</row>
    <row r="49" spans="1:26" s="93" customFormat="1" ht="19.5" customHeight="1" x14ac:dyDescent="0.25">
      <c r="A49" s="142" t="s">
        <v>109</v>
      </c>
      <c r="B49" s="146"/>
      <c r="C49" s="99"/>
      <c r="D49" s="99"/>
      <c r="E49" s="92"/>
      <c r="F49" s="96"/>
      <c r="G49" s="96"/>
      <c r="H49" s="100">
        <f>H26+H41</f>
        <v>158.86299999999997</v>
      </c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</row>
    <row r="50" spans="1:26" s="93" customFormat="1" ht="17.25" customHeight="1" x14ac:dyDescent="0.25">
      <c r="A50" s="142" t="s">
        <v>110</v>
      </c>
      <c r="B50" s="146"/>
      <c r="C50" s="99"/>
      <c r="D50" s="99"/>
      <c r="E50" s="92"/>
      <c r="F50" s="96"/>
      <c r="G50" s="96"/>
      <c r="H50" s="100">
        <f>H8+H27+H29+H43</f>
        <v>-167.57600000000002</v>
      </c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</row>
    <row r="51" spans="1:26" ht="14.25" customHeight="1" x14ac:dyDescent="0.25"/>
    <row r="52" spans="1:26" ht="14.25" customHeight="1" x14ac:dyDescent="0.25"/>
    <row r="53" spans="1:26" ht="14.25" customHeight="1" x14ac:dyDescent="0.25"/>
    <row r="54" spans="1:26" x14ac:dyDescent="0.25">
      <c r="A54" s="21" t="s">
        <v>130</v>
      </c>
      <c r="D54" s="23"/>
      <c r="E54" s="23"/>
      <c r="F54" s="23"/>
      <c r="G54" s="23"/>
    </row>
    <row r="55" spans="1:26" ht="12" customHeight="1" x14ac:dyDescent="0.25">
      <c r="A55" s="177" t="s">
        <v>78</v>
      </c>
      <c r="B55" s="150"/>
      <c r="C55" s="150"/>
      <c r="D55" s="132"/>
      <c r="E55" s="31" t="s">
        <v>49</v>
      </c>
      <c r="F55" s="31" t="s">
        <v>50</v>
      </c>
      <c r="G55" s="31" t="s">
        <v>113</v>
      </c>
      <c r="H55" s="7" t="s">
        <v>114</v>
      </c>
    </row>
    <row r="56" spans="1:26" ht="27" customHeight="1" x14ac:dyDescent="0.25">
      <c r="A56" s="169" t="s">
        <v>148</v>
      </c>
      <c r="B56" s="170"/>
      <c r="C56" s="170"/>
      <c r="D56" s="171"/>
      <c r="E56" s="32" t="s">
        <v>138</v>
      </c>
      <c r="F56" s="31">
        <v>1</v>
      </c>
      <c r="G56" s="33">
        <v>447.22</v>
      </c>
      <c r="H56" s="6" t="s">
        <v>139</v>
      </c>
    </row>
    <row r="57" spans="1:26" ht="13.5" customHeight="1" x14ac:dyDescent="0.25">
      <c r="A57" s="169" t="s">
        <v>137</v>
      </c>
      <c r="B57" s="170"/>
      <c r="C57" s="170"/>
      <c r="D57" s="171"/>
      <c r="E57" s="32" t="s">
        <v>140</v>
      </c>
      <c r="F57" s="31" t="s">
        <v>141</v>
      </c>
      <c r="G57" s="33">
        <v>306.27</v>
      </c>
      <c r="H57" s="6" t="s">
        <v>142</v>
      </c>
    </row>
    <row r="58" spans="1:26" s="4" customFormat="1" ht="13.5" customHeight="1" x14ac:dyDescent="0.25">
      <c r="A58" s="179" t="s">
        <v>7</v>
      </c>
      <c r="B58" s="180"/>
      <c r="C58" s="180"/>
      <c r="D58" s="156"/>
      <c r="E58" s="49"/>
      <c r="F58" s="50"/>
      <c r="G58" s="51">
        <f>SUM(G56:G57)</f>
        <v>753.49</v>
      </c>
      <c r="H58" s="89"/>
    </row>
    <row r="59" spans="1:26" s="4" customFormat="1" ht="13.5" customHeight="1" x14ac:dyDescent="0.25">
      <c r="A59" s="80"/>
      <c r="B59" s="81"/>
      <c r="C59" s="81"/>
      <c r="D59" s="81"/>
      <c r="E59" s="82"/>
      <c r="F59" s="83"/>
      <c r="G59" s="84"/>
    </row>
    <row r="60" spans="1:26" s="4" customFormat="1" ht="13.5" customHeight="1" x14ac:dyDescent="0.25">
      <c r="A60" s="80"/>
      <c r="B60" s="81"/>
      <c r="C60" s="81"/>
      <c r="D60" s="81"/>
      <c r="E60" s="82"/>
      <c r="F60" s="83"/>
      <c r="G60" s="84"/>
    </row>
    <row r="61" spans="1:26" x14ac:dyDescent="0.25">
      <c r="A61" s="21" t="s">
        <v>41</v>
      </c>
      <c r="D61" s="23"/>
      <c r="E61" s="23"/>
      <c r="F61" s="23"/>
      <c r="G61" s="23"/>
    </row>
    <row r="62" spans="1:26" x14ac:dyDescent="0.25">
      <c r="A62" s="21" t="s">
        <v>42</v>
      </c>
      <c r="D62" s="23"/>
      <c r="E62" s="23"/>
      <c r="F62" s="23"/>
      <c r="G62" s="23"/>
    </row>
    <row r="63" spans="1:26" ht="23.25" customHeight="1" x14ac:dyDescent="0.25">
      <c r="A63" s="177" t="s">
        <v>52</v>
      </c>
      <c r="B63" s="150"/>
      <c r="C63" s="150"/>
      <c r="D63" s="150"/>
      <c r="E63" s="132"/>
      <c r="F63" s="35" t="s">
        <v>50</v>
      </c>
      <c r="G63" s="34" t="s">
        <v>51</v>
      </c>
    </row>
    <row r="64" spans="1:26" x14ac:dyDescent="0.25">
      <c r="A64" s="177" t="s">
        <v>66</v>
      </c>
      <c r="B64" s="150"/>
      <c r="C64" s="150"/>
      <c r="D64" s="150"/>
      <c r="E64" s="132"/>
      <c r="F64" s="31">
        <v>0</v>
      </c>
      <c r="G64" s="31">
        <v>0</v>
      </c>
    </row>
    <row r="65" spans="1:15" x14ac:dyDescent="0.25">
      <c r="A65" s="23"/>
      <c r="D65" s="23"/>
      <c r="E65" s="23"/>
      <c r="F65" s="23"/>
      <c r="G65" s="23"/>
    </row>
    <row r="66" spans="1:15" x14ac:dyDescent="0.25">
      <c r="A66" s="23"/>
      <c r="D66" s="23"/>
      <c r="E66" s="23"/>
      <c r="F66" s="23"/>
      <c r="G66" s="23"/>
    </row>
    <row r="68" spans="1:15" x14ac:dyDescent="0.25">
      <c r="A68" s="21" t="s">
        <v>102</v>
      </c>
      <c r="E68" s="36"/>
      <c r="F68" s="77"/>
      <c r="G68" s="36"/>
    </row>
    <row r="69" spans="1:15" x14ac:dyDescent="0.25">
      <c r="A69" s="21" t="s">
        <v>131</v>
      </c>
      <c r="B69" s="78"/>
      <c r="C69" s="79"/>
      <c r="D69" s="21"/>
      <c r="E69" s="36"/>
      <c r="F69" s="77"/>
      <c r="G69" s="36"/>
    </row>
    <row r="70" spans="1:15" ht="69.75" customHeight="1" x14ac:dyDescent="0.25">
      <c r="A70" s="178" t="s">
        <v>144</v>
      </c>
      <c r="B70" s="178"/>
      <c r="C70" s="178"/>
      <c r="D70" s="178"/>
      <c r="E70" s="178"/>
      <c r="F70" s="178"/>
      <c r="G70" s="178"/>
      <c r="I70" s="174"/>
      <c r="J70" s="174"/>
      <c r="K70" s="174"/>
      <c r="L70" s="174"/>
      <c r="M70" s="174"/>
      <c r="N70" s="174"/>
      <c r="O70" s="174"/>
    </row>
    <row r="73" spans="1:15" x14ac:dyDescent="0.25">
      <c r="A73" s="4" t="s">
        <v>67</v>
      </c>
      <c r="B73" s="46"/>
      <c r="C73" s="47"/>
      <c r="D73" s="4"/>
      <c r="E73" s="4" t="s">
        <v>146</v>
      </c>
      <c r="F73" s="4"/>
    </row>
    <row r="74" spans="1:15" x14ac:dyDescent="0.25">
      <c r="A74" s="4" t="s">
        <v>68</v>
      </c>
      <c r="B74" s="46"/>
      <c r="C74" s="47"/>
      <c r="D74" s="4"/>
      <c r="E74" s="4"/>
      <c r="F74" s="4"/>
    </row>
    <row r="75" spans="1:15" x14ac:dyDescent="0.25">
      <c r="A75" s="4" t="s">
        <v>101</v>
      </c>
      <c r="B75" s="46"/>
      <c r="C75" s="47"/>
      <c r="D75" s="4"/>
      <c r="E75" s="4"/>
      <c r="F75" s="4"/>
    </row>
    <row r="77" spans="1:15" x14ac:dyDescent="0.25">
      <c r="A77" s="67" t="s">
        <v>69</v>
      </c>
      <c r="B77" s="68"/>
    </row>
    <row r="78" spans="1:15" x14ac:dyDescent="0.25">
      <c r="A78" s="67" t="s">
        <v>70</v>
      </c>
      <c r="B78" s="68"/>
      <c r="C78" s="45" t="s">
        <v>23</v>
      </c>
    </row>
    <row r="79" spans="1:15" x14ac:dyDescent="0.25">
      <c r="A79" s="67" t="s">
        <v>71</v>
      </c>
      <c r="B79" s="68"/>
      <c r="C79" s="45" t="s">
        <v>72</v>
      </c>
    </row>
    <row r="80" spans="1:15" x14ac:dyDescent="0.25">
      <c r="A80" s="67" t="s">
        <v>73</v>
      </c>
      <c r="B80" s="68"/>
      <c r="C80" s="45" t="s">
        <v>149</v>
      </c>
    </row>
  </sheetData>
  <mergeCells count="41">
    <mergeCell ref="A57:D57"/>
    <mergeCell ref="A43:B43"/>
    <mergeCell ref="I70:O70"/>
    <mergeCell ref="A50:B50"/>
    <mergeCell ref="A47:B47"/>
    <mergeCell ref="A49:B49"/>
    <mergeCell ref="A64:E64"/>
    <mergeCell ref="A70:G70"/>
    <mergeCell ref="A58:D58"/>
    <mergeCell ref="A63:E63"/>
    <mergeCell ref="A55:D55"/>
    <mergeCell ref="A56:D56"/>
    <mergeCell ref="A18:B18"/>
    <mergeCell ref="A20:B20"/>
    <mergeCell ref="A25:B25"/>
    <mergeCell ref="A45:B45"/>
    <mergeCell ref="A27:B27"/>
    <mergeCell ref="A40:B40"/>
    <mergeCell ref="A39:B39"/>
    <mergeCell ref="A29:B29"/>
    <mergeCell ref="A31:B31"/>
    <mergeCell ref="A32:B32"/>
    <mergeCell ref="A34:B34"/>
    <mergeCell ref="A37:B37"/>
    <mergeCell ref="A38:B38"/>
    <mergeCell ref="A3:B3"/>
    <mergeCell ref="A6:H6"/>
    <mergeCell ref="A48:B48"/>
    <mergeCell ref="A4:B4"/>
    <mergeCell ref="A5:B5"/>
    <mergeCell ref="A41:B41"/>
    <mergeCell ref="A23:B23"/>
    <mergeCell ref="A14:B14"/>
    <mergeCell ref="A15:B15"/>
    <mergeCell ref="A17:B17"/>
    <mergeCell ref="A33:B33"/>
    <mergeCell ref="A7:B7"/>
    <mergeCell ref="A8:B8"/>
    <mergeCell ref="A10:B10"/>
    <mergeCell ref="A11:H11"/>
    <mergeCell ref="A12:B1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2020-02-10T03:52:49Z</cp:lastPrinted>
  <dcterms:created xsi:type="dcterms:W3CDTF">2013-02-18T04:38:06Z</dcterms:created>
  <dcterms:modified xsi:type="dcterms:W3CDTF">2020-02-18T04:45:32Z</dcterms:modified>
</cp:coreProperties>
</file>