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H45"/>
  <c r="F21"/>
  <c r="F8"/>
  <c r="E21"/>
  <c r="E8"/>
  <c r="H8"/>
  <c r="F27"/>
  <c r="G27"/>
  <c r="G25"/>
  <c r="H25"/>
  <c r="H30"/>
  <c r="H31"/>
  <c r="H32"/>
  <c r="H33"/>
  <c r="H28"/>
  <c r="H36"/>
  <c r="F39"/>
  <c r="G39"/>
  <c r="G38"/>
  <c r="H38"/>
  <c r="F26"/>
  <c r="E27"/>
  <c r="E26"/>
  <c r="H26"/>
  <c r="H27"/>
  <c r="G40"/>
  <c r="F40"/>
  <c r="G28"/>
  <c r="F28"/>
  <c r="E28"/>
  <c r="G8"/>
  <c r="G34"/>
  <c r="F34"/>
  <c r="E34"/>
  <c r="H37"/>
  <c r="E39"/>
  <c r="H43"/>
  <c r="G41"/>
  <c r="F41"/>
  <c r="E40"/>
  <c r="E41"/>
  <c r="D3"/>
  <c r="D42"/>
  <c r="H42"/>
  <c r="G21"/>
  <c r="G18"/>
  <c r="G15"/>
  <c r="G12"/>
  <c r="C27"/>
  <c r="C26"/>
  <c r="C23"/>
  <c r="C22"/>
  <c r="C17"/>
  <c r="C1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H9"/>
  <c r="G23"/>
  <c r="G22"/>
  <c r="G20"/>
  <c r="G19"/>
  <c r="G17"/>
  <c r="G16"/>
  <c r="G14"/>
  <c r="G13"/>
  <c r="G10"/>
  <c r="G9"/>
  <c r="G52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Октопус Нет дог от 01.07.2014г.(6 месяцев 14г)
200*6=1200
Ростелеком дог от 01.12.14 (установили оборуд с 01.10.14)=300руб. в месяц 
Правильный формат 450 в месяц(рекл в подъезде)</t>
        </r>
      </text>
    </comment>
  </commentList>
</comments>
</file>

<file path=xl/sharedStrings.xml><?xml version="1.0" encoding="utf-8"?>
<sst xmlns="http://schemas.openxmlformats.org/spreadsheetml/2006/main" count="168" uniqueCount="148">
  <si>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</si>
  <si>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</si>
  <si>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</si>
  <si>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</si>
  <si>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</si>
  <si>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</si>
  <si>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</si>
  <si>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</si>
  <si>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</si>
  <si>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</si>
  <si>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</si>
  <si>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</si>
  <si>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</si>
  <si>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</si>
  <si>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</si>
  <si>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</si>
  <si>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</si>
  <si>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</si>
  <si>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</si>
  <si>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</si>
  <si>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</si>
  <si>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</si>
  <si>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</si>
  <si>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</si>
  <si>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</si>
  <si>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</si>
  <si>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</si>
  <si>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</si>
  <si>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</si>
  <si>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</si>
  <si>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</si>
  <si>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</si>
  <si>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</si>
  <si>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</si>
  <si>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</si>
  <si>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</si>
  <si>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</si>
  <si>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</si>
  <si>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</si>
  <si>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</si>
  <si>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</si>
  <si>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</si>
  <si>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</si>
  <si>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</si>
  <si>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</si>
  <si>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</si>
  <si>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</si>
  <si>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</si>
  <si>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</si>
  <si>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</si>
  <si>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</si>
  <si>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</si>
  <si>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</si>
  <si>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</si>
  <si>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</si>
  <si>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</si>
  <si>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</si>
  <si>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</si>
  <si>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</si>
  <si>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</si>
  <si>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</si>
  <si>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</si>
  <si>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</si>
  <si>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</si>
  <si>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</si>
  <si>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</si>
  <si>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</si>
  <si>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</si>
  <si>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</si>
  <si>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</si>
  <si>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</si>
  <si>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</si>
  <si>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</si>
  <si>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</si>
  <si>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</si>
  <si>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</si>
  <si>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</si>
  <si>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</si>
  <si>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</si>
  <si>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</si>
  <si>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</si>
  <si>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</si>
  <si>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</si>
  <si>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</si>
  <si>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</si>
  <si>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3.Капитальный ремонт</t>
  </si>
  <si>
    <t>1.4 Вывоз и утилизация ТБО</t>
  </si>
  <si>
    <t>ООО "Эра"</t>
  </si>
  <si>
    <t>2-265-897</t>
  </si>
  <si>
    <t>неименование работ</t>
  </si>
  <si>
    <t>Пушкинская,  55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</si>
  <si>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</si>
  <si>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</si>
  <si>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01.10.2009г.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</si>
  <si>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</si>
  <si>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</si>
  <si>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</si>
  <si>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</si>
  <si>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</si>
  <si>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</si>
  <si>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</si>
  <si>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</si>
  <si>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</si>
  <si>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</si>
  <si>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</si>
  <si>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</si>
  <si>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</si>
  <si>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</si>
  <si>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</si>
  <si>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</si>
  <si>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</si>
  <si>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</si>
  <si>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      №  55</t>
  </si>
  <si>
    <t>ул. Пушкинская</t>
  </si>
  <si>
    <t>Ленинского района-1"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</si>
  <si>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</si>
  <si>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</si>
  <si>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</si>
  <si>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</si>
  <si>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</si>
  <si>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</si>
  <si>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</si>
  <si>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</si>
  <si>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</si>
  <si>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</si>
  <si>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</si>
  <si>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Телекоммуникационные услуги, реклама Октопус Нет;Ростелеком; Правильный формат</t>
  </si>
  <si>
    <t>сумма, т.р.</t>
  </si>
  <si>
    <t>исполнитель</t>
  </si>
  <si>
    <t>ООО " Восток Мегаполис"</t>
  </si>
  <si>
    <t>251,6 м2</t>
  </si>
  <si>
    <t>550,3 м2</t>
  </si>
  <si>
    <t xml:space="preserve">                       Отчет ООО "Управляющей компании Ленинского района-1"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</si>
  <si>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</si>
  <si>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</si>
  <si>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</si>
  <si>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</si>
  <si>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</si>
  <si>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</si>
  <si>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</si>
  <si>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</si>
  <si>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</si>
  <si>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</si>
  <si>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</si>
  <si>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</si>
  <si>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2 504,80 м2</t>
  </si>
  <si>
    <t>Управляющая компания предлагает: замена водяного водоподогревателя . Выполнение предлагаемых работ возможно за счет дополнительного сбора средств на основании принятого на общем собрании решения.</t>
  </si>
  <si>
    <r>
      <t xml:space="preserve">ИСХ   15  / 02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 21  "</t>
    </r>
    <r>
      <rPr>
        <b/>
        <sz val="9"/>
        <color theme="1"/>
        <rFont val="Calibri"/>
        <family val="2"/>
        <charset val="204"/>
        <scheme val="minor"/>
      </rPr>
      <t xml:space="preserve"> февраля    2018г.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</si>
</sst>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0" xfId="0" applyNumberFormat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0" sqref="E10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46</v>
      </c>
      <c r="C2" s="4"/>
    </row>
    <row r="3" spans="1:4" ht="15.75">
      <c r="B3" s="24" t="s">
        <v>112</v>
      </c>
      <c r="C3" s="24" t="s">
        <v>113</v>
      </c>
    </row>
    <row r="4" spans="1:4" ht="14.25" customHeight="1">
      <c r="A4" s="22" t="s">
        <v>147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91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92</v>
      </c>
      <c r="D8" s="10"/>
    </row>
    <row r="9" spans="1:4" s="3" customFormat="1" ht="12" customHeight="1">
      <c r="A9" s="13" t="s">
        <v>1</v>
      </c>
      <c r="B9" s="14" t="s">
        <v>10</v>
      </c>
      <c r="C9" s="124" t="s">
        <v>11</v>
      </c>
      <c r="D9" s="125"/>
    </row>
    <row r="10" spans="1:4" s="3" customFormat="1" ht="24" customHeight="1">
      <c r="A10" s="13" t="s">
        <v>2</v>
      </c>
      <c r="B10" s="15" t="s">
        <v>12</v>
      </c>
      <c r="C10" s="126" t="s">
        <v>94</v>
      </c>
      <c r="D10" s="127"/>
    </row>
    <row r="11" spans="1:4" s="3" customFormat="1" ht="15" customHeight="1">
      <c r="A11" s="13" t="s">
        <v>3</v>
      </c>
      <c r="B11" s="14" t="s">
        <v>13</v>
      </c>
      <c r="C11" s="124" t="s">
        <v>14</v>
      </c>
      <c r="D11" s="125"/>
    </row>
    <row r="12" spans="1:4" s="3" customFormat="1" ht="18" customHeight="1">
      <c r="A12" s="130">
        <v>5</v>
      </c>
      <c r="B12" s="130" t="s">
        <v>95</v>
      </c>
      <c r="C12" s="57" t="s">
        <v>96</v>
      </c>
      <c r="D12" s="58" t="s">
        <v>97</v>
      </c>
    </row>
    <row r="13" spans="1:4" s="3" customFormat="1" ht="14.25" customHeight="1">
      <c r="A13" s="130"/>
      <c r="B13" s="130"/>
      <c r="C13" s="57" t="s">
        <v>98</v>
      </c>
      <c r="D13" s="58" t="s">
        <v>99</v>
      </c>
    </row>
    <row r="14" spans="1:4" s="3" customFormat="1">
      <c r="A14" s="130"/>
      <c r="B14" s="130"/>
      <c r="C14" s="57" t="s">
        <v>100</v>
      </c>
      <c r="D14" s="58" t="s">
        <v>101</v>
      </c>
    </row>
    <row r="15" spans="1:4" s="3" customFormat="1" ht="16.5" customHeight="1">
      <c r="A15" s="130"/>
      <c r="B15" s="130"/>
      <c r="C15" s="57" t="s">
        <v>102</v>
      </c>
      <c r="D15" s="58" t="s">
        <v>103</v>
      </c>
    </row>
    <row r="16" spans="1:4" s="3" customFormat="1" ht="16.5" customHeight="1">
      <c r="A16" s="130"/>
      <c r="B16" s="130"/>
      <c r="C16" s="57" t="s">
        <v>104</v>
      </c>
      <c r="D16" s="58" t="s">
        <v>105</v>
      </c>
    </row>
    <row r="17" spans="1:4" s="5" customFormat="1" ht="15.75" customHeight="1">
      <c r="A17" s="130"/>
      <c r="B17" s="130"/>
      <c r="C17" s="57" t="s">
        <v>106</v>
      </c>
      <c r="D17" s="58" t="s">
        <v>107</v>
      </c>
    </row>
    <row r="18" spans="1:4" s="5" customFormat="1" ht="15.75" customHeight="1">
      <c r="A18" s="130"/>
      <c r="B18" s="130"/>
      <c r="C18" s="59" t="s">
        <v>108</v>
      </c>
      <c r="D18" s="58" t="s">
        <v>109</v>
      </c>
    </row>
    <row r="19" spans="1:4" ht="21.75" customHeight="1">
      <c r="A19" s="13" t="s">
        <v>4</v>
      </c>
      <c r="B19" s="14" t="s">
        <v>15</v>
      </c>
      <c r="C19" s="131" t="s">
        <v>84</v>
      </c>
      <c r="D19" s="132"/>
    </row>
    <row r="20" spans="1:4" s="5" customFormat="1" ht="19.5" customHeight="1">
      <c r="A20" s="13" t="s">
        <v>5</v>
      </c>
      <c r="B20" s="14" t="s">
        <v>16</v>
      </c>
      <c r="C20" s="133" t="s">
        <v>50</v>
      </c>
      <c r="D20" s="134"/>
    </row>
    <row r="21" spans="1:4" s="5" customFormat="1" ht="15" customHeight="1">
      <c r="A21" s="13" t="s">
        <v>6</v>
      </c>
      <c r="B21" s="14" t="s">
        <v>17</v>
      </c>
      <c r="C21" s="126" t="s">
        <v>18</v>
      </c>
      <c r="D21" s="135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27.75" customHeight="1">
      <c r="A26" s="121" t="s">
        <v>25</v>
      </c>
      <c r="B26" s="122"/>
      <c r="C26" s="122"/>
      <c r="D26" s="123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110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87</v>
      </c>
      <c r="C30" s="6" t="s">
        <v>111</v>
      </c>
      <c r="D30" s="6" t="s">
        <v>88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129</v>
      </c>
      <c r="C33" s="6" t="s">
        <v>116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 ht="15" customHeight="1">
      <c r="A38" s="7">
        <v>1</v>
      </c>
      <c r="B38" s="6" t="s">
        <v>30</v>
      </c>
      <c r="C38" s="128">
        <v>1965</v>
      </c>
      <c r="D38" s="129"/>
    </row>
    <row r="39" spans="1:4">
      <c r="A39" s="7">
        <v>2</v>
      </c>
      <c r="B39" s="6" t="s">
        <v>32</v>
      </c>
      <c r="C39" s="128">
        <v>5</v>
      </c>
      <c r="D39" s="129"/>
    </row>
    <row r="40" spans="1:4">
      <c r="A40" s="7">
        <v>3</v>
      </c>
      <c r="B40" s="6" t="s">
        <v>33</v>
      </c>
      <c r="C40" s="128">
        <v>3</v>
      </c>
      <c r="D40" s="129"/>
    </row>
    <row r="41" spans="1:4" ht="15" customHeight="1">
      <c r="A41" s="7">
        <v>4</v>
      </c>
      <c r="B41" s="6" t="s">
        <v>31</v>
      </c>
      <c r="C41" s="128" t="s">
        <v>74</v>
      </c>
      <c r="D41" s="129"/>
    </row>
    <row r="42" spans="1:4">
      <c r="A42" s="7">
        <v>5</v>
      </c>
      <c r="B42" s="6" t="s">
        <v>34</v>
      </c>
      <c r="C42" s="128" t="s">
        <v>74</v>
      </c>
      <c r="D42" s="129"/>
    </row>
    <row r="43" spans="1:4">
      <c r="A43" s="7">
        <v>6</v>
      </c>
      <c r="B43" s="6" t="s">
        <v>35</v>
      </c>
      <c r="C43" s="128" t="s">
        <v>145</v>
      </c>
      <c r="D43" s="129"/>
    </row>
    <row r="44" spans="1:4" ht="15" customHeight="1">
      <c r="A44" s="7">
        <v>7</v>
      </c>
      <c r="B44" s="6" t="s">
        <v>36</v>
      </c>
      <c r="C44" s="128" t="s">
        <v>130</v>
      </c>
      <c r="D44" s="129"/>
    </row>
    <row r="45" spans="1:4">
      <c r="A45" s="7">
        <v>8</v>
      </c>
      <c r="B45" s="6" t="s">
        <v>37</v>
      </c>
      <c r="C45" s="128" t="s">
        <v>131</v>
      </c>
      <c r="D45" s="129"/>
    </row>
    <row r="46" spans="1:4">
      <c r="A46" s="7">
        <v>9</v>
      </c>
      <c r="B46" s="6" t="s">
        <v>117</v>
      </c>
      <c r="C46" s="128">
        <v>107</v>
      </c>
      <c r="D46" s="127"/>
    </row>
    <row r="47" spans="1:4">
      <c r="A47" s="7">
        <v>10</v>
      </c>
      <c r="B47" s="6" t="s">
        <v>67</v>
      </c>
      <c r="C47" s="136" t="s">
        <v>93</v>
      </c>
      <c r="D47" s="129"/>
    </row>
    <row r="48" spans="1:4">
      <c r="A48" s="4"/>
    </row>
    <row r="49" spans="1:4">
      <c r="A49" s="4"/>
    </row>
    <row r="51" spans="1:4">
      <c r="A51" s="60"/>
      <c r="B51" s="60"/>
      <c r="C51" s="61"/>
      <c r="D51" s="62"/>
    </row>
    <row r="52" spans="1:4">
      <c r="A52" s="60"/>
      <c r="B52" s="60"/>
      <c r="C52" s="61"/>
      <c r="D52" s="62"/>
    </row>
    <row r="53" spans="1:4">
      <c r="A53" s="60"/>
      <c r="B53" s="60"/>
      <c r="C53" s="61"/>
      <c r="D53" s="62"/>
    </row>
    <row r="54" spans="1:4">
      <c r="A54" s="60"/>
      <c r="B54" s="60"/>
      <c r="C54" s="61"/>
      <c r="D54" s="62"/>
    </row>
    <row r="55" spans="1:4">
      <c r="A55" s="60"/>
      <c r="B55" s="60"/>
      <c r="C55" s="63"/>
      <c r="D55" s="62"/>
    </row>
    <row r="56" spans="1:4">
      <c r="A56" s="60"/>
      <c r="B56" s="60"/>
      <c r="C56" s="64"/>
      <c r="D56" s="6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9"/>
  <sheetViews>
    <sheetView topLeftCell="A60" workbookViewId="0">
      <selection sqref="A1:H79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8.28515625" customWidth="1"/>
    <col min="7" max="7" width="7.42578125" customWidth="1"/>
    <col min="8" max="8" width="8.5703125" customWidth="1"/>
  </cols>
  <sheetData>
    <row r="1" spans="1:26">
      <c r="A1" s="4" t="s">
        <v>121</v>
      </c>
      <c r="B1"/>
      <c r="C1" s="36"/>
      <c r="D1" s="36"/>
      <c r="G1" s="36"/>
      <c r="H1" s="1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>
      <c r="A2" s="4" t="s">
        <v>136</v>
      </c>
      <c r="B2"/>
      <c r="C2" s="36"/>
      <c r="D2" s="36"/>
      <c r="G2" s="36"/>
      <c r="H2" s="1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96" customFormat="1" ht="24" customHeight="1">
      <c r="A3" s="145" t="s">
        <v>137</v>
      </c>
      <c r="B3" s="145"/>
      <c r="C3" s="102"/>
      <c r="D3" s="114">
        <f>D4+D5</f>
        <v>-144.29000000000002</v>
      </c>
      <c r="E3" s="95"/>
      <c r="F3" s="99"/>
      <c r="G3" s="99"/>
      <c r="H3" s="103"/>
      <c r="I3" s="115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96" customFormat="1" ht="12.75" customHeight="1">
      <c r="A4" s="145" t="s">
        <v>122</v>
      </c>
      <c r="B4" s="161"/>
      <c r="C4" s="102"/>
      <c r="D4" s="114">
        <v>23.08</v>
      </c>
      <c r="E4" s="95"/>
      <c r="F4" s="99"/>
      <c r="G4" s="99"/>
      <c r="H4" s="116"/>
      <c r="I4" s="115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s="96" customFormat="1" ht="12" customHeight="1">
      <c r="A5" s="145" t="s">
        <v>123</v>
      </c>
      <c r="B5" s="161"/>
      <c r="C5" s="102"/>
      <c r="D5" s="114">
        <v>-167.37</v>
      </c>
      <c r="E5" s="95"/>
      <c r="F5" s="99"/>
      <c r="G5" s="99"/>
      <c r="H5" s="103"/>
      <c r="I5" s="115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" customHeight="1">
      <c r="A6" s="146" t="s">
        <v>138</v>
      </c>
      <c r="B6" s="147"/>
      <c r="C6" s="147"/>
      <c r="D6" s="147"/>
      <c r="E6" s="147"/>
      <c r="F6" s="147"/>
      <c r="G6" s="147"/>
      <c r="H6" s="148"/>
      <c r="I6" s="9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56.25" customHeight="1">
      <c r="A7" s="155" t="s">
        <v>55</v>
      </c>
      <c r="B7" s="151"/>
      <c r="C7" s="41" t="s">
        <v>56</v>
      </c>
      <c r="D7" s="29" t="s">
        <v>57</v>
      </c>
      <c r="E7" s="29" t="s">
        <v>58</v>
      </c>
      <c r="F7" s="29" t="s">
        <v>59</v>
      </c>
      <c r="G7" s="37" t="s">
        <v>60</v>
      </c>
      <c r="H7" s="29" t="s">
        <v>61</v>
      </c>
    </row>
    <row r="8" spans="1:26" s="4" customFormat="1" ht="17.25" customHeight="1">
      <c r="A8" s="155" t="s">
        <v>62</v>
      </c>
      <c r="B8" s="151"/>
      <c r="C8" s="42">
        <v>15.12</v>
      </c>
      <c r="D8" s="70">
        <v>-159.19</v>
      </c>
      <c r="E8" s="70">
        <f>E12+E15+E18+E21</f>
        <v>450.58000000000004</v>
      </c>
      <c r="F8" s="70">
        <f>F12+F15+F18+F21</f>
        <v>437.96999999999997</v>
      </c>
      <c r="G8" s="70">
        <f>F8</f>
        <v>437.96999999999997</v>
      </c>
      <c r="H8" s="72">
        <f>F8-E8+D8</f>
        <v>-171.80000000000007</v>
      </c>
    </row>
    <row r="9" spans="1:26">
      <c r="A9" s="38" t="s">
        <v>63</v>
      </c>
      <c r="B9" s="39"/>
      <c r="C9" s="43">
        <f>C8-C10</f>
        <v>13.607999999999999</v>
      </c>
      <c r="D9" s="48">
        <v>-143.27000000000001</v>
      </c>
      <c r="E9" s="48">
        <f>E8-E10</f>
        <v>405.52200000000005</v>
      </c>
      <c r="F9" s="48">
        <f>F8-F10</f>
        <v>394.173</v>
      </c>
      <c r="G9" s="48">
        <f>G8-G10</f>
        <v>394.173</v>
      </c>
      <c r="H9" s="72">
        <f t="shared" ref="H9:H10" si="0">F9-E9+D9</f>
        <v>-154.61900000000006</v>
      </c>
    </row>
    <row r="10" spans="1:26">
      <c r="A10" s="156" t="s">
        <v>64</v>
      </c>
      <c r="B10" s="138"/>
      <c r="C10" s="43">
        <f>C8*10%</f>
        <v>1.512</v>
      </c>
      <c r="D10" s="48">
        <f>D8*10%</f>
        <v>-15.919</v>
      </c>
      <c r="E10" s="48">
        <f>E8*10%</f>
        <v>45.058000000000007</v>
      </c>
      <c r="F10" s="48">
        <f>F8*10%</f>
        <v>43.796999999999997</v>
      </c>
      <c r="G10" s="48">
        <f>G8*10%</f>
        <v>43.796999999999997</v>
      </c>
      <c r="H10" s="72">
        <f t="shared" si="0"/>
        <v>-17.18000000000001</v>
      </c>
    </row>
    <row r="11" spans="1:26" ht="12.75" customHeight="1">
      <c r="A11" s="157" t="s">
        <v>65</v>
      </c>
      <c r="B11" s="158"/>
      <c r="C11" s="158"/>
      <c r="D11" s="158"/>
      <c r="E11" s="158"/>
      <c r="F11" s="158"/>
      <c r="G11" s="158"/>
      <c r="H11" s="141"/>
    </row>
    <row r="12" spans="1:26">
      <c r="A12" s="159" t="s">
        <v>47</v>
      </c>
      <c r="B12" s="160"/>
      <c r="C12" s="42">
        <v>5.65</v>
      </c>
      <c r="D12" s="71">
        <v>-60.14</v>
      </c>
      <c r="E12" s="71">
        <v>168.37</v>
      </c>
      <c r="F12" s="71">
        <v>163.63999999999999</v>
      </c>
      <c r="G12" s="71">
        <f>F12</f>
        <v>163.63999999999999</v>
      </c>
      <c r="H12" s="48">
        <f>F12-E12+D12</f>
        <v>-64.870000000000019</v>
      </c>
    </row>
    <row r="13" spans="1:26">
      <c r="A13" s="38" t="s">
        <v>63</v>
      </c>
      <c r="B13" s="39"/>
      <c r="C13" s="43">
        <f>C12-C14</f>
        <v>5.085</v>
      </c>
      <c r="D13" s="48">
        <f>D12-D14</f>
        <v>-54.125999999999998</v>
      </c>
      <c r="E13" s="48">
        <f>E12-E14</f>
        <v>151.53300000000002</v>
      </c>
      <c r="F13" s="48">
        <f>F12-F14</f>
        <v>147.27599999999998</v>
      </c>
      <c r="G13" s="48">
        <f>G12-G14</f>
        <v>147.27599999999998</v>
      </c>
      <c r="H13" s="48">
        <f t="shared" ref="H13:H23" si="1">F13-E13+D13</f>
        <v>-58.383000000000031</v>
      </c>
    </row>
    <row r="14" spans="1:26">
      <c r="A14" s="156" t="s">
        <v>64</v>
      </c>
      <c r="B14" s="138"/>
      <c r="C14" s="43">
        <f>C12*10%</f>
        <v>0.56500000000000006</v>
      </c>
      <c r="D14" s="48">
        <f>D12*10%</f>
        <v>-6.0140000000000002</v>
      </c>
      <c r="E14" s="48">
        <f>E12*10%</f>
        <v>16.837</v>
      </c>
      <c r="F14" s="48">
        <f>F12*10%</f>
        <v>16.364000000000001</v>
      </c>
      <c r="G14" s="48">
        <f>G12*10%</f>
        <v>16.364000000000001</v>
      </c>
      <c r="H14" s="48">
        <f t="shared" si="1"/>
        <v>-6.4869999999999992</v>
      </c>
    </row>
    <row r="15" spans="1:26" ht="23.25" customHeight="1">
      <c r="A15" s="159" t="s">
        <v>40</v>
      </c>
      <c r="B15" s="160"/>
      <c r="C15" s="42">
        <v>3.45</v>
      </c>
      <c r="D15" s="71">
        <v>-36.58</v>
      </c>
      <c r="E15" s="71">
        <v>102.81</v>
      </c>
      <c r="F15" s="71">
        <v>99.93</v>
      </c>
      <c r="G15" s="71">
        <f>F15</f>
        <v>99.93</v>
      </c>
      <c r="H15" s="48">
        <f t="shared" si="1"/>
        <v>-39.459999999999994</v>
      </c>
    </row>
    <row r="16" spans="1:26">
      <c r="A16" s="38" t="s">
        <v>63</v>
      </c>
      <c r="B16" s="39"/>
      <c r="C16" s="43">
        <f>C15-C17</f>
        <v>3.105</v>
      </c>
      <c r="D16" s="48">
        <f>D15-D17</f>
        <v>-32.921999999999997</v>
      </c>
      <c r="E16" s="48">
        <f>E15-E17</f>
        <v>92.528999999999996</v>
      </c>
      <c r="F16" s="48">
        <f>F15-F17</f>
        <v>89.937000000000012</v>
      </c>
      <c r="G16" s="48">
        <f>G15-G17</f>
        <v>89.937000000000012</v>
      </c>
      <c r="H16" s="48">
        <f t="shared" si="1"/>
        <v>-35.513999999999982</v>
      </c>
    </row>
    <row r="17" spans="1:8" ht="15" customHeight="1">
      <c r="A17" s="156" t="s">
        <v>64</v>
      </c>
      <c r="B17" s="138"/>
      <c r="C17" s="43">
        <f>C15*10%</f>
        <v>0.34500000000000003</v>
      </c>
      <c r="D17" s="48">
        <f>D15*10%</f>
        <v>-3.6579999999999999</v>
      </c>
      <c r="E17" s="48">
        <f>E15*10%</f>
        <v>10.281000000000001</v>
      </c>
      <c r="F17" s="48">
        <f>F15*10%</f>
        <v>9.9930000000000021</v>
      </c>
      <c r="G17" s="48">
        <f>G15*10%</f>
        <v>9.9930000000000021</v>
      </c>
      <c r="H17" s="48">
        <f t="shared" si="1"/>
        <v>-3.9459999999999984</v>
      </c>
    </row>
    <row r="18" spans="1:8" ht="14.25" customHeight="1">
      <c r="A18" s="159" t="s">
        <v>48</v>
      </c>
      <c r="B18" s="160"/>
      <c r="C18" s="41">
        <v>2.37</v>
      </c>
      <c r="D18" s="71">
        <v>-25.21</v>
      </c>
      <c r="E18" s="71">
        <v>70.63</v>
      </c>
      <c r="F18" s="71">
        <v>68.64</v>
      </c>
      <c r="G18" s="71">
        <f>F18</f>
        <v>68.64</v>
      </c>
      <c r="H18" s="48">
        <f t="shared" si="1"/>
        <v>-27.199999999999996</v>
      </c>
    </row>
    <row r="19" spans="1:8" ht="13.5" customHeight="1">
      <c r="A19" s="38" t="s">
        <v>63</v>
      </c>
      <c r="B19" s="39"/>
      <c r="C19" s="43">
        <f>C18-C20</f>
        <v>2.133</v>
      </c>
      <c r="D19" s="48">
        <f>D18-D20</f>
        <v>-22.689</v>
      </c>
      <c r="E19" s="48">
        <f>E18-E20</f>
        <v>63.566999999999993</v>
      </c>
      <c r="F19" s="48">
        <f>F18-F20</f>
        <v>61.775999999999996</v>
      </c>
      <c r="G19" s="48">
        <f>G18-G20</f>
        <v>61.775999999999996</v>
      </c>
      <c r="H19" s="48">
        <f t="shared" si="1"/>
        <v>-24.479999999999997</v>
      </c>
    </row>
    <row r="20" spans="1:8" ht="12.75" customHeight="1">
      <c r="A20" s="156" t="s">
        <v>64</v>
      </c>
      <c r="B20" s="138"/>
      <c r="C20" s="43">
        <f>C18*10%</f>
        <v>0.23700000000000002</v>
      </c>
      <c r="D20" s="48">
        <f>D18*10%</f>
        <v>-2.5210000000000004</v>
      </c>
      <c r="E20" s="48">
        <f>E18*10%</f>
        <v>7.0629999999999997</v>
      </c>
      <c r="F20" s="48">
        <f>F18*10%</f>
        <v>6.8640000000000008</v>
      </c>
      <c r="G20" s="48">
        <f>G18*10%</f>
        <v>6.8640000000000008</v>
      </c>
      <c r="H20" s="48">
        <f t="shared" si="1"/>
        <v>-2.7199999999999993</v>
      </c>
    </row>
    <row r="21" spans="1:8" ht="14.25" customHeight="1">
      <c r="A21" s="11" t="s">
        <v>86</v>
      </c>
      <c r="B21" s="40"/>
      <c r="C21" s="44">
        <v>3.65</v>
      </c>
      <c r="D21" s="48">
        <v>-37.26</v>
      </c>
      <c r="E21" s="48">
        <f>13.11+3.28+2.68+89.7</f>
        <v>108.77000000000001</v>
      </c>
      <c r="F21" s="48">
        <f>12.74+3.19+2.61+87.22</f>
        <v>105.75999999999999</v>
      </c>
      <c r="G21" s="48">
        <f>F21</f>
        <v>105.75999999999999</v>
      </c>
      <c r="H21" s="48">
        <f t="shared" si="1"/>
        <v>-40.270000000000017</v>
      </c>
    </row>
    <row r="22" spans="1:8" ht="14.25" customHeight="1">
      <c r="A22" s="38" t="s">
        <v>63</v>
      </c>
      <c r="B22" s="39"/>
      <c r="C22" s="43">
        <f>C21-C23</f>
        <v>3.2850000000000001</v>
      </c>
      <c r="D22" s="48">
        <f>D21-D23</f>
        <v>-33.533999999999999</v>
      </c>
      <c r="E22" s="48">
        <f>E21-E23</f>
        <v>97.893000000000001</v>
      </c>
      <c r="F22" s="48">
        <f>F21-F23</f>
        <v>95.183999999999997</v>
      </c>
      <c r="G22" s="48">
        <f>G21-G23</f>
        <v>95.183999999999997</v>
      </c>
      <c r="H22" s="48">
        <f t="shared" si="1"/>
        <v>-36.243000000000002</v>
      </c>
    </row>
    <row r="23" spans="1:8">
      <c r="A23" s="156" t="s">
        <v>64</v>
      </c>
      <c r="B23" s="138"/>
      <c r="C23" s="43">
        <f>C21*10%</f>
        <v>0.36499999999999999</v>
      </c>
      <c r="D23" s="48">
        <f>D21*10%</f>
        <v>-3.726</v>
      </c>
      <c r="E23" s="48">
        <f>E21*10%</f>
        <v>10.877000000000002</v>
      </c>
      <c r="F23" s="48">
        <f>F21*10%</f>
        <v>10.576000000000001</v>
      </c>
      <c r="G23" s="48">
        <f>G21*10%</f>
        <v>10.576000000000001</v>
      </c>
      <c r="H23" s="48">
        <f t="shared" si="1"/>
        <v>-4.0270000000000019</v>
      </c>
    </row>
    <row r="24" spans="1:8" s="96" customFormat="1" ht="6" customHeight="1">
      <c r="A24" s="109"/>
      <c r="B24" s="110"/>
      <c r="C24" s="93"/>
      <c r="D24" s="111"/>
      <c r="E24" s="112"/>
      <c r="F24" s="112"/>
      <c r="G24" s="113"/>
      <c r="H24" s="94"/>
    </row>
    <row r="25" spans="1:8" s="4" customFormat="1" ht="11.25" customHeight="1">
      <c r="A25" s="155" t="s">
        <v>41</v>
      </c>
      <c r="B25" s="151"/>
      <c r="C25" s="44">
        <v>5.29</v>
      </c>
      <c r="D25" s="72">
        <v>-9.44</v>
      </c>
      <c r="E25" s="72">
        <v>157.63999999999999</v>
      </c>
      <c r="F25" s="72">
        <v>153.21</v>
      </c>
      <c r="G25" s="78">
        <f>G26+G27</f>
        <v>15.321000000000002</v>
      </c>
      <c r="H25" s="72">
        <f>F25-E25-G25+D25+F25</f>
        <v>124.01900000000003</v>
      </c>
    </row>
    <row r="26" spans="1:8" s="4" customFormat="1" ht="14.25" customHeight="1">
      <c r="A26" s="66" t="s">
        <v>66</v>
      </c>
      <c r="B26" s="67"/>
      <c r="C26" s="44">
        <f>C25-C27</f>
        <v>4.7610000000000001</v>
      </c>
      <c r="D26" s="72">
        <v>-7.33</v>
      </c>
      <c r="E26" s="72">
        <f>E25-E27</f>
        <v>141.87599999999998</v>
      </c>
      <c r="F26" s="72">
        <f>F25-F27</f>
        <v>137.88900000000001</v>
      </c>
      <c r="G26" s="79">
        <v>0</v>
      </c>
      <c r="H26" s="48">
        <f t="shared" ref="H26:H27" si="2">F26-E26-G26+D26+F26</f>
        <v>126.57200000000005</v>
      </c>
    </row>
    <row r="27" spans="1:8" ht="12.75" customHeight="1">
      <c r="A27" s="156" t="s">
        <v>64</v>
      </c>
      <c r="B27" s="138"/>
      <c r="C27" s="43">
        <f>C25*10%</f>
        <v>0.52900000000000003</v>
      </c>
      <c r="D27" s="48">
        <v>-2.12</v>
      </c>
      <c r="E27" s="48">
        <f>E25*10%</f>
        <v>15.763999999999999</v>
      </c>
      <c r="F27" s="48">
        <f>F25*10%</f>
        <v>15.321000000000002</v>
      </c>
      <c r="G27" s="48">
        <f>F27</f>
        <v>15.321000000000002</v>
      </c>
      <c r="H27" s="48">
        <f t="shared" si="2"/>
        <v>-2.5629999999999988</v>
      </c>
    </row>
    <row r="28" spans="1:8" s="4" customFormat="1" ht="12.75" customHeight="1">
      <c r="A28" s="170" t="s">
        <v>139</v>
      </c>
      <c r="B28" s="171"/>
      <c r="C28" s="99"/>
      <c r="D28" s="95">
        <v>0</v>
      </c>
      <c r="E28" s="99">
        <f>E30+E31+E32+E33</f>
        <v>52.949999999999996</v>
      </c>
      <c r="F28" s="99">
        <f t="shared" ref="F28:H28" si="3">F30+F31+F32+F33</f>
        <v>46.06</v>
      </c>
      <c r="G28" s="99">
        <f t="shared" si="3"/>
        <v>46.06</v>
      </c>
      <c r="H28" s="95">
        <f t="shared" si="3"/>
        <v>-6.8900000000000006</v>
      </c>
    </row>
    <row r="29" spans="1:8" ht="12.75" customHeight="1">
      <c r="A29" s="113" t="s">
        <v>140</v>
      </c>
      <c r="B29" s="110"/>
      <c r="C29" s="93"/>
      <c r="D29" s="118">
        <v>0</v>
      </c>
      <c r="E29" s="93"/>
      <c r="F29" s="93"/>
      <c r="G29" s="119"/>
      <c r="H29" s="95"/>
    </row>
    <row r="30" spans="1:8" ht="12.75" customHeight="1">
      <c r="A30" s="172" t="s">
        <v>141</v>
      </c>
      <c r="B30" s="173"/>
      <c r="C30" s="93"/>
      <c r="D30" s="118">
        <v>0</v>
      </c>
      <c r="E30" s="93">
        <v>7.05</v>
      </c>
      <c r="F30" s="93">
        <v>6.04</v>
      </c>
      <c r="G30" s="119">
        <v>6.04</v>
      </c>
      <c r="H30" s="48">
        <f t="shared" ref="H30:H33" si="4">F30-E30-G30+D30+F30</f>
        <v>-1.0099999999999998</v>
      </c>
    </row>
    <row r="31" spans="1:8" ht="12.75" customHeight="1">
      <c r="A31" s="172" t="s">
        <v>142</v>
      </c>
      <c r="B31" s="173"/>
      <c r="C31" s="93"/>
      <c r="D31" s="118">
        <v>0</v>
      </c>
      <c r="E31" s="93">
        <v>0</v>
      </c>
      <c r="F31" s="93">
        <v>0</v>
      </c>
      <c r="G31" s="119">
        <v>0</v>
      </c>
      <c r="H31" s="48">
        <f t="shared" si="4"/>
        <v>0</v>
      </c>
    </row>
    <row r="32" spans="1:8" ht="12.75" customHeight="1">
      <c r="A32" s="172" t="s">
        <v>143</v>
      </c>
      <c r="B32" s="173"/>
      <c r="C32" s="93"/>
      <c r="D32" s="118">
        <v>0</v>
      </c>
      <c r="E32" s="93">
        <v>44.03</v>
      </c>
      <c r="F32" s="93">
        <v>38.46</v>
      </c>
      <c r="G32" s="119">
        <v>38.46</v>
      </c>
      <c r="H32" s="48">
        <f t="shared" si="4"/>
        <v>-5.57</v>
      </c>
    </row>
    <row r="33" spans="1:26" ht="12.75" customHeight="1">
      <c r="A33" s="172" t="s">
        <v>144</v>
      </c>
      <c r="B33" s="173"/>
      <c r="C33" s="93"/>
      <c r="D33" s="118">
        <v>0</v>
      </c>
      <c r="E33" s="93">
        <v>1.87</v>
      </c>
      <c r="F33" s="93">
        <v>1.56</v>
      </c>
      <c r="G33" s="119">
        <v>1.56</v>
      </c>
      <c r="H33" s="48">
        <f t="shared" si="4"/>
        <v>-0.31000000000000005</v>
      </c>
    </row>
    <row r="34" spans="1:26" s="108" customFormat="1" ht="12.75" customHeight="1">
      <c r="A34" s="105" t="s">
        <v>118</v>
      </c>
      <c r="B34" s="106"/>
      <c r="C34" s="99"/>
      <c r="D34" s="95"/>
      <c r="E34" s="95">
        <f>E8+E25+E28</f>
        <v>661.17000000000007</v>
      </c>
      <c r="F34" s="95">
        <f t="shared" ref="F34:G34" si="5">F8+F25+F28</f>
        <v>637.24</v>
      </c>
      <c r="G34" s="95">
        <f t="shared" si="5"/>
        <v>499.351</v>
      </c>
      <c r="H34" s="95"/>
    </row>
    <row r="35" spans="1:26" s="108" customFormat="1" ht="12.75" customHeight="1">
      <c r="A35" s="105" t="s">
        <v>119</v>
      </c>
      <c r="B35" s="106"/>
      <c r="C35" s="99"/>
      <c r="D35" s="95"/>
      <c r="E35" s="95"/>
      <c r="F35" s="95"/>
      <c r="G35" s="107"/>
      <c r="H35" s="95"/>
    </row>
    <row r="36" spans="1:26" s="4" customFormat="1" ht="12.75" customHeight="1">
      <c r="A36" s="168" t="s">
        <v>85</v>
      </c>
      <c r="B36" s="169"/>
      <c r="C36" s="44"/>
      <c r="D36" s="72">
        <v>-0.98</v>
      </c>
      <c r="E36" s="72">
        <v>0</v>
      </c>
      <c r="F36" s="72">
        <v>0.02</v>
      </c>
      <c r="G36" s="75">
        <v>0.02</v>
      </c>
      <c r="H36" s="72">
        <f t="shared" ref="H36:H37" si="6">F36-E36-G36+D36+F36</f>
        <v>-0.96</v>
      </c>
    </row>
    <row r="37" spans="1:26" ht="12" customHeight="1">
      <c r="A37" s="166" t="s">
        <v>42</v>
      </c>
      <c r="B37" s="167"/>
      <c r="C37" s="43"/>
      <c r="D37" s="48">
        <v>0</v>
      </c>
      <c r="E37" s="48">
        <v>0</v>
      </c>
      <c r="F37" s="48">
        <v>0</v>
      </c>
      <c r="G37" s="74">
        <v>0</v>
      </c>
      <c r="H37" s="72">
        <f t="shared" si="6"/>
        <v>0</v>
      </c>
    </row>
    <row r="38" spans="1:26" s="88" customFormat="1" ht="33" customHeight="1">
      <c r="A38" s="168" t="s">
        <v>126</v>
      </c>
      <c r="B38" s="174"/>
      <c r="C38" s="65">
        <v>950</v>
      </c>
      <c r="D38" s="73">
        <v>23.08</v>
      </c>
      <c r="E38" s="73">
        <v>11.4</v>
      </c>
      <c r="F38" s="73">
        <v>11.4</v>
      </c>
      <c r="G38" s="76">
        <f>G39</f>
        <v>1.9380000000000002</v>
      </c>
      <c r="H38" s="72">
        <f>F38-G38+D38</f>
        <v>32.542000000000002</v>
      </c>
      <c r="J38" s="120"/>
    </row>
    <row r="39" spans="1:26" s="88" customFormat="1" ht="12.75" customHeight="1">
      <c r="A39" s="89" t="s">
        <v>49</v>
      </c>
      <c r="B39" s="90"/>
      <c r="C39" s="55"/>
      <c r="D39" s="56">
        <v>-0.13</v>
      </c>
      <c r="E39" s="56">
        <f>E38*17%</f>
        <v>1.9380000000000002</v>
      </c>
      <c r="F39" s="56">
        <f>F38*17%</f>
        <v>1.9380000000000002</v>
      </c>
      <c r="G39" s="77">
        <f>F39</f>
        <v>1.9380000000000002</v>
      </c>
      <c r="H39" s="72">
        <v>-0.13</v>
      </c>
    </row>
    <row r="40" spans="1:26" s="96" customFormat="1" ht="13.5" customHeight="1">
      <c r="A40" s="164" t="s">
        <v>120</v>
      </c>
      <c r="B40" s="165"/>
      <c r="C40" s="93"/>
      <c r="D40" s="94"/>
      <c r="E40" s="95">
        <f>E36+E38</f>
        <v>11.4</v>
      </c>
      <c r="F40" s="95">
        <f>F36+F38</f>
        <v>11.42</v>
      </c>
      <c r="G40" s="95">
        <f>G36+G38</f>
        <v>1.9580000000000002</v>
      </c>
      <c r="H40" s="94"/>
    </row>
    <row r="41" spans="1:26" s="96" customFormat="1">
      <c r="A41" s="97" t="s">
        <v>124</v>
      </c>
      <c r="B41" s="98"/>
      <c r="C41" s="99"/>
      <c r="D41" s="100"/>
      <c r="E41" s="99">
        <f>E34+E40</f>
        <v>672.57</v>
      </c>
      <c r="F41" s="99">
        <f>F34+F40</f>
        <v>648.66</v>
      </c>
      <c r="G41" s="99">
        <f>G34+G40</f>
        <v>501.30900000000003</v>
      </c>
      <c r="H41" s="95"/>
    </row>
    <row r="42" spans="1:26" s="96" customFormat="1">
      <c r="A42" s="162" t="s">
        <v>125</v>
      </c>
      <c r="B42" s="163"/>
      <c r="C42" s="99"/>
      <c r="D42" s="95">
        <f>D3</f>
        <v>-144.29000000000002</v>
      </c>
      <c r="E42" s="99"/>
      <c r="F42" s="99"/>
      <c r="G42" s="99"/>
      <c r="H42" s="95">
        <f>F41-E41+D42+F41-G41</f>
        <v>-20.84900000000016</v>
      </c>
      <c r="J42" s="101"/>
    </row>
    <row r="43" spans="1:26" s="96" customFormat="1" ht="21.75" customHeight="1">
      <c r="A43" s="145" t="s">
        <v>135</v>
      </c>
      <c r="B43" s="145"/>
      <c r="C43" s="102"/>
      <c r="D43" s="102"/>
      <c r="E43" s="95"/>
      <c r="F43" s="99"/>
      <c r="G43" s="99"/>
      <c r="H43" s="103">
        <f>H44+H45</f>
        <v>-20.846000000000032</v>
      </c>
      <c r="I43" s="117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96" customFormat="1" ht="19.5" customHeight="1">
      <c r="A44" s="145" t="s">
        <v>122</v>
      </c>
      <c r="B44" s="161"/>
      <c r="C44" s="102"/>
      <c r="D44" s="102"/>
      <c r="E44" s="95"/>
      <c r="F44" s="99"/>
      <c r="G44" s="99"/>
      <c r="H44" s="103">
        <f>H26+H38-0.31</f>
        <v>158.80400000000003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s="96" customFormat="1" ht="17.25" customHeight="1">
      <c r="A45" s="145" t="s">
        <v>123</v>
      </c>
      <c r="B45" s="161"/>
      <c r="C45" s="102"/>
      <c r="D45" s="102"/>
      <c r="E45" s="95"/>
      <c r="F45" s="99"/>
      <c r="G45" s="99"/>
      <c r="H45" s="103">
        <f>H8+H28+H36</f>
        <v>-179.65000000000006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4.25" customHeight="1"/>
    <row r="47" spans="1:26" ht="14.25" customHeight="1"/>
    <row r="48" spans="1:26" ht="14.25" customHeight="1"/>
    <row r="49" spans="1:8">
      <c r="A49" s="21" t="s">
        <v>134</v>
      </c>
      <c r="D49" s="23"/>
      <c r="E49" s="23"/>
      <c r="F49" s="23"/>
      <c r="G49" s="23"/>
    </row>
    <row r="50" spans="1:8" ht="12" customHeight="1">
      <c r="A50" s="137" t="s">
        <v>89</v>
      </c>
      <c r="B50" s="138"/>
      <c r="C50" s="138"/>
      <c r="D50" s="127"/>
      <c r="E50" s="31" t="s">
        <v>51</v>
      </c>
      <c r="F50" s="31" t="s">
        <v>52</v>
      </c>
      <c r="G50" s="31" t="s">
        <v>127</v>
      </c>
      <c r="H50" s="7" t="s">
        <v>128</v>
      </c>
    </row>
    <row r="51" spans="1:8" ht="13.5" customHeight="1">
      <c r="A51" s="152" t="s">
        <v>74</v>
      </c>
      <c r="B51" s="153"/>
      <c r="C51" s="153"/>
      <c r="D51" s="154"/>
      <c r="E51" s="32"/>
      <c r="F51" s="31"/>
      <c r="G51" s="33"/>
      <c r="H51" s="6"/>
    </row>
    <row r="52" spans="1:8" s="4" customFormat="1" ht="13.5" customHeight="1">
      <c r="A52" s="149" t="s">
        <v>7</v>
      </c>
      <c r="B52" s="150"/>
      <c r="C52" s="150"/>
      <c r="D52" s="151"/>
      <c r="E52" s="49"/>
      <c r="F52" s="50"/>
      <c r="G52" s="51">
        <f>SUM(G51:G51)</f>
        <v>0</v>
      </c>
      <c r="H52" s="92"/>
    </row>
    <row r="53" spans="1:8" s="4" customFormat="1" ht="13.5" customHeight="1">
      <c r="A53" s="83"/>
      <c r="B53" s="84"/>
      <c r="C53" s="84"/>
      <c r="D53" s="84"/>
      <c r="E53" s="85"/>
      <c r="F53" s="86"/>
      <c r="G53" s="87"/>
    </row>
    <row r="54" spans="1:8" s="4" customFormat="1" ht="13.5" customHeight="1">
      <c r="A54" s="83"/>
      <c r="B54" s="84"/>
      <c r="C54" s="84"/>
      <c r="D54" s="84"/>
      <c r="E54" s="85"/>
      <c r="F54" s="86"/>
      <c r="G54" s="87"/>
    </row>
    <row r="55" spans="1:8" s="4" customFormat="1" ht="13.5" customHeight="1">
      <c r="A55" s="83"/>
      <c r="B55" s="84"/>
      <c r="C55" s="84"/>
      <c r="D55" s="84"/>
      <c r="E55" s="85"/>
      <c r="F55" s="86"/>
      <c r="G55" s="87"/>
    </row>
    <row r="56" spans="1:8">
      <c r="A56" s="21" t="s">
        <v>43</v>
      </c>
      <c r="D56" s="23"/>
      <c r="E56" s="23"/>
      <c r="F56" s="23"/>
      <c r="G56" s="23"/>
    </row>
    <row r="57" spans="1:8">
      <c r="A57" s="21" t="s">
        <v>44</v>
      </c>
      <c r="D57" s="23"/>
      <c r="E57" s="23"/>
      <c r="F57" s="23"/>
      <c r="G57" s="23"/>
    </row>
    <row r="58" spans="1:8" ht="23.25" customHeight="1">
      <c r="A58" s="137" t="s">
        <v>54</v>
      </c>
      <c r="B58" s="138"/>
      <c r="C58" s="138"/>
      <c r="D58" s="138"/>
      <c r="E58" s="127"/>
      <c r="F58" s="35" t="s">
        <v>52</v>
      </c>
      <c r="G58" s="34" t="s">
        <v>53</v>
      </c>
    </row>
    <row r="59" spans="1:8">
      <c r="A59" s="137" t="s">
        <v>74</v>
      </c>
      <c r="B59" s="138"/>
      <c r="C59" s="138"/>
      <c r="D59" s="138"/>
      <c r="E59" s="127"/>
      <c r="F59" s="31"/>
      <c r="G59" s="31">
        <v>0</v>
      </c>
    </row>
    <row r="60" spans="1:8">
      <c r="A60" s="23"/>
      <c r="D60" s="23"/>
      <c r="E60" s="23"/>
      <c r="F60" s="23"/>
      <c r="G60" s="23"/>
    </row>
    <row r="61" spans="1:8">
      <c r="A61" s="23"/>
      <c r="D61" s="23"/>
      <c r="E61" s="23"/>
      <c r="F61" s="23"/>
      <c r="G61" s="23"/>
    </row>
    <row r="62" spans="1:8" s="4" customFormat="1">
      <c r="A62" s="21" t="s">
        <v>68</v>
      </c>
      <c r="B62" s="46"/>
      <c r="C62" s="47"/>
      <c r="D62" s="21"/>
      <c r="E62" s="21"/>
      <c r="F62" s="21"/>
      <c r="G62" s="21"/>
    </row>
    <row r="63" spans="1:8">
      <c r="A63" s="140" t="s">
        <v>69</v>
      </c>
      <c r="B63" s="141"/>
      <c r="C63" s="142" t="s">
        <v>70</v>
      </c>
      <c r="D63" s="141"/>
      <c r="E63" s="31" t="s">
        <v>71</v>
      </c>
      <c r="F63" s="31" t="s">
        <v>72</v>
      </c>
      <c r="G63" s="31" t="s">
        <v>73</v>
      </c>
    </row>
    <row r="64" spans="1:8">
      <c r="A64" s="140" t="s">
        <v>90</v>
      </c>
      <c r="B64" s="141"/>
      <c r="C64" s="143">
        <v>0</v>
      </c>
      <c r="D64" s="144"/>
      <c r="E64" s="31">
        <v>1</v>
      </c>
      <c r="F64" s="31" t="s">
        <v>74</v>
      </c>
      <c r="G64" s="31" t="s">
        <v>74</v>
      </c>
    </row>
    <row r="65" spans="1:7">
      <c r="A65" s="23"/>
      <c r="D65" s="23"/>
      <c r="E65" s="23"/>
      <c r="F65" s="23"/>
      <c r="G65" s="23"/>
    </row>
    <row r="67" spans="1:7">
      <c r="A67" s="21" t="s">
        <v>115</v>
      </c>
      <c r="E67" s="36"/>
      <c r="F67" s="80"/>
      <c r="G67" s="36"/>
    </row>
    <row r="68" spans="1:7">
      <c r="A68" s="21" t="s">
        <v>133</v>
      </c>
      <c r="B68" s="81"/>
      <c r="C68" s="82"/>
      <c r="D68" s="21"/>
      <c r="E68" s="36"/>
      <c r="F68" s="80"/>
      <c r="G68" s="36"/>
    </row>
    <row r="69" spans="1:7" ht="41.25" customHeight="1">
      <c r="A69" s="139" t="s">
        <v>146</v>
      </c>
      <c r="B69" s="139"/>
      <c r="C69" s="139"/>
      <c r="D69" s="139"/>
      <c r="E69" s="139"/>
      <c r="F69" s="139"/>
      <c r="G69" s="139"/>
    </row>
    <row r="72" spans="1:7">
      <c r="A72" s="4" t="s">
        <v>75</v>
      </c>
      <c r="B72" s="46"/>
      <c r="C72" s="47"/>
      <c r="D72" s="4"/>
      <c r="E72" s="4" t="s">
        <v>76</v>
      </c>
      <c r="F72" s="4"/>
    </row>
    <row r="73" spans="1:7">
      <c r="A73" s="4" t="s">
        <v>77</v>
      </c>
      <c r="B73" s="46"/>
      <c r="C73" s="47"/>
      <c r="D73" s="4"/>
      <c r="E73" s="4"/>
      <c r="F73" s="4"/>
    </row>
    <row r="74" spans="1:7">
      <c r="A74" s="4" t="s">
        <v>114</v>
      </c>
      <c r="B74" s="46"/>
      <c r="C74" s="47"/>
      <c r="D74" s="4"/>
      <c r="E74" s="4"/>
      <c r="F74" s="4"/>
    </row>
    <row r="76" spans="1:7">
      <c r="A76" s="68" t="s">
        <v>78</v>
      </c>
      <c r="B76" s="69"/>
    </row>
    <row r="77" spans="1:7">
      <c r="A77" s="68" t="s">
        <v>79</v>
      </c>
      <c r="B77" s="69"/>
      <c r="C77" s="45" t="s">
        <v>24</v>
      </c>
    </row>
    <row r="78" spans="1:7">
      <c r="A78" s="68" t="s">
        <v>80</v>
      </c>
      <c r="B78" s="69"/>
      <c r="C78" s="45" t="s">
        <v>81</v>
      </c>
    </row>
    <row r="79" spans="1:7">
      <c r="A79" s="68" t="s">
        <v>82</v>
      </c>
      <c r="B79" s="69"/>
      <c r="C79" s="45" t="s">
        <v>83</v>
      </c>
    </row>
  </sheetData>
  <mergeCells count="40">
    <mergeCell ref="A4:B4"/>
    <mergeCell ref="A5:B5"/>
    <mergeCell ref="A38:B38"/>
    <mergeCell ref="A44:B44"/>
    <mergeCell ref="A45:B45"/>
    <mergeCell ref="A42:B42"/>
    <mergeCell ref="A18:B18"/>
    <mergeCell ref="A20:B20"/>
    <mergeCell ref="A25:B25"/>
    <mergeCell ref="A40:B40"/>
    <mergeCell ref="A27:B27"/>
    <mergeCell ref="A37:B37"/>
    <mergeCell ref="A36:B36"/>
    <mergeCell ref="A28:B28"/>
    <mergeCell ref="A30:B30"/>
    <mergeCell ref="A31:B31"/>
    <mergeCell ref="A32:B32"/>
    <mergeCell ref="A33:B33"/>
    <mergeCell ref="A3:B3"/>
    <mergeCell ref="A6:H6"/>
    <mergeCell ref="A43:B43"/>
    <mergeCell ref="A52:D52"/>
    <mergeCell ref="A58:E58"/>
    <mergeCell ref="A50:D50"/>
    <mergeCell ref="A51:D51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59:E59"/>
    <mergeCell ref="A69:G69"/>
    <mergeCell ref="A64:B64"/>
    <mergeCell ref="C63:D63"/>
    <mergeCell ref="C64:D64"/>
    <mergeCell ref="A63:B6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2018-02-27T01:33:15Z</cp:lastPrinted>
  <dcterms:created xsi:type="dcterms:W3CDTF">2013-02-18T04:38:06Z</dcterms:created>
  <dcterms:modified xsi:type="dcterms:W3CDTF">2018-02-28T00:42:04Z</dcterms:modified>
</cp:coreProperties>
</file>