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11355" windowHeight="5280"/>
  </bookViews>
  <sheets>
    <sheet name="УК" sheetId="1" r:id="rId1"/>
    <sheet name="Лист2" sheetId="8" r:id="rId2"/>
  </sheets>
  <calcPr calcId="125725" concurrentCalc="0"/>
</workbook>
</file>

<file path=xl/calcChain.xml><?xml version="1.0" encoding="utf-8"?>
<calcChain xmlns="http://schemas.openxmlformats.org/spreadsheetml/2006/main">
  <c r="H46" i="8"/>
  <c r="H47"/>
  <c r="E37"/>
  <c r="F37"/>
  <c r="G37"/>
  <c r="H37"/>
  <c r="G36"/>
  <c r="F39"/>
  <c r="G39"/>
  <c r="G38"/>
  <c r="F41"/>
  <c r="G41"/>
  <c r="G40"/>
  <c r="G42"/>
  <c r="F42"/>
  <c r="E42"/>
  <c r="F21"/>
  <c r="F8"/>
  <c r="G8"/>
  <c r="F27"/>
  <c r="G27"/>
  <c r="G25"/>
  <c r="G28"/>
  <c r="G34"/>
  <c r="F28"/>
  <c r="F34"/>
  <c r="E21"/>
  <c r="E8"/>
  <c r="E28"/>
  <c r="E34"/>
  <c r="H28"/>
  <c r="H33"/>
  <c r="H32"/>
  <c r="H31"/>
  <c r="H30"/>
  <c r="H36"/>
  <c r="H38"/>
  <c r="H40"/>
  <c r="D3"/>
  <c r="H8"/>
  <c r="H25"/>
  <c r="E41"/>
  <c r="H45"/>
  <c r="G43"/>
  <c r="D44"/>
  <c r="F43"/>
  <c r="E43"/>
  <c r="H44"/>
  <c r="H12"/>
  <c r="H15"/>
  <c r="H18"/>
  <c r="H21"/>
  <c r="J14"/>
  <c r="G21"/>
  <c r="G18"/>
  <c r="G15"/>
  <c r="G12"/>
  <c r="D34"/>
  <c r="G54"/>
  <c r="E39"/>
  <c r="F26"/>
  <c r="E27"/>
  <c r="E26"/>
  <c r="C27"/>
  <c r="C26"/>
  <c r="C23"/>
  <c r="C22"/>
  <c r="C20"/>
  <c r="C19"/>
  <c r="C17"/>
  <c r="C16"/>
  <c r="H27"/>
  <c r="H26"/>
  <c r="D23"/>
  <c r="E23"/>
  <c r="F23"/>
  <c r="H23"/>
  <c r="D22"/>
  <c r="E22"/>
  <c r="F22"/>
  <c r="H22"/>
  <c r="D20"/>
  <c r="E20"/>
  <c r="F20"/>
  <c r="H20"/>
  <c r="D19"/>
  <c r="E19"/>
  <c r="F19"/>
  <c r="H19"/>
  <c r="D17"/>
  <c r="E17"/>
  <c r="F17"/>
  <c r="H17"/>
  <c r="D16"/>
  <c r="E16"/>
  <c r="F16"/>
  <c r="H16"/>
  <c r="D14"/>
  <c r="E14"/>
  <c r="F14"/>
  <c r="H14"/>
  <c r="D13"/>
  <c r="E13"/>
  <c r="F13"/>
  <c r="H13"/>
  <c r="G23"/>
  <c r="G22"/>
  <c r="G20"/>
  <c r="G19"/>
  <c r="G17"/>
  <c r="G16"/>
  <c r="G14"/>
  <c r="G13"/>
  <c r="D10"/>
  <c r="E10"/>
  <c r="F10"/>
  <c r="H10"/>
  <c r="D9"/>
  <c r="E9"/>
  <c r="F9"/>
  <c r="H9"/>
  <c r="G10"/>
  <c r="G9"/>
  <c r="C14"/>
  <c r="C13"/>
  <c r="C10"/>
  <c r="C9"/>
</calcChain>
</file>

<file path=xl/comments1.xml><?xml version="1.0" encoding="utf-8"?>
<comments xmlns="http://schemas.openxmlformats.org/spreadsheetml/2006/main">
  <authors>
    <author>Finans</author>
  </authors>
  <commentList>
    <comment ref="D36" authorId="0">
      <text>
        <r>
          <rPr>
            <b/>
            <sz val="9"/>
            <color indexed="81"/>
            <rFont val="Tahoma"/>
            <family val="2"/>
            <charset val="204"/>
          </rPr>
          <t>Finans:</t>
        </r>
        <r>
          <rPr>
            <sz val="9"/>
            <color indexed="81"/>
            <rFont val="Tahoma"/>
            <family val="2"/>
            <charset val="204"/>
          </rPr>
          <t xml:space="preserve">
Самсонов
Демидов
Муратов
Хозу</t>
        </r>
      </text>
    </comment>
  </commentList>
</comments>
</file>

<file path=xl/sharedStrings.xml><?xml version="1.0" encoding="utf-8"?>
<sst xmlns="http://schemas.openxmlformats.org/spreadsheetml/2006/main" count="175" uniqueCount="152">
  <si>
    <t>1</t>
  </si>
  <si>
    <t>2</t>
  </si>
  <si>
    <t>3</t>
  </si>
  <si>
    <t>4</t>
  </si>
  <si>
    <t>6</t>
  </si>
  <si>
    <t>7</t>
  </si>
  <si>
    <t>8</t>
  </si>
  <si>
    <t>ИТОГО:</t>
  </si>
  <si>
    <t>Часть 1.</t>
  </si>
  <si>
    <t>Наименвание юридического лица</t>
  </si>
  <si>
    <t xml:space="preserve">                                                                ул.</t>
  </si>
  <si>
    <t>ФИО руководителя</t>
  </si>
  <si>
    <t>Козлов Владимир Петрович</t>
  </si>
  <si>
    <t>Свидетельство о гос регистрации юр лица</t>
  </si>
  <si>
    <t>Фактический и юридический адрес</t>
  </si>
  <si>
    <t>690005 г.Владивосток, ул. Светланская, 183</t>
  </si>
  <si>
    <t>Адрес электронной почты:</t>
  </si>
  <si>
    <t>Адрес официального сайта в сети "Интернет"</t>
  </si>
  <si>
    <t>Сведения о членстве в СРО</t>
  </si>
  <si>
    <t>не члены СРО</t>
  </si>
  <si>
    <t>2. Сведения об исполнителях работ по содержанию и обслуживанию дома:</t>
  </si>
  <si>
    <t>наименвание организации исполняющей работы</t>
  </si>
  <si>
    <t>адрес</t>
  </si>
  <si>
    <t>телефон диспетчерской службы</t>
  </si>
  <si>
    <t>ул. Светланская, 183</t>
  </si>
  <si>
    <t>2-222-160</t>
  </si>
  <si>
    <t>Санитарное содержание дома: уборка придомовой территории, уборка лестничных клеток, уборка мусоропровода, уборка контейнерных площадок.</t>
  </si>
  <si>
    <t>Техническое обслуживание общего имущества:</t>
  </si>
  <si>
    <t>2-269-530</t>
  </si>
  <si>
    <t>Вывоз ТБО:</t>
  </si>
  <si>
    <t>ООО " Экологическое предприятие № 1"</t>
  </si>
  <si>
    <t>Год постройки</t>
  </si>
  <si>
    <t>Количество лифтов</t>
  </si>
  <si>
    <t>Количество этажей</t>
  </si>
  <si>
    <t>Количество подъездов</t>
  </si>
  <si>
    <t>Количество м/ проводов</t>
  </si>
  <si>
    <t>Площадь жилых помещений</t>
  </si>
  <si>
    <t>Площадь не жилых помещений</t>
  </si>
  <si>
    <t>Площадь мест общего пользования</t>
  </si>
  <si>
    <t xml:space="preserve">Аварийное обслуживание: (в рабочие дни с 8-00 до 17-00 часов; </t>
  </si>
  <si>
    <t xml:space="preserve"> праздничные и выходные дни- круглосуточно</t>
  </si>
  <si>
    <t>1.2 Санитарное содержание придом. территории</t>
  </si>
  <si>
    <t>2.Текущий ремонт, всего:</t>
  </si>
  <si>
    <t>Часть 3</t>
  </si>
  <si>
    <t>1. Случаи снижения платы за качество оказываемых  услуг:</t>
  </si>
  <si>
    <t>3. Техническая характеристика дома:</t>
  </si>
  <si>
    <t xml:space="preserve">                       об исполнении договора управления многоквартирным домом </t>
  </si>
  <si>
    <t>1.1 Обслуж. общедом. коммуникаций</t>
  </si>
  <si>
    <t>1.3 Сан содерж. л/клеток</t>
  </si>
  <si>
    <t>в т.ч. услуги по управлению, налоги</t>
  </si>
  <si>
    <t xml:space="preserve">     uk-lr.ru</t>
  </si>
  <si>
    <t>нет</t>
  </si>
  <si>
    <t>Наименование работ</t>
  </si>
  <si>
    <t>период</t>
  </si>
  <si>
    <t>количество</t>
  </si>
  <si>
    <t>сумма снижения, руб.</t>
  </si>
  <si>
    <t>Вид услуги</t>
  </si>
  <si>
    <t xml:space="preserve">                                     ПЕРЕЧЕНЬ УСЛУГ</t>
  </si>
  <si>
    <t>тариф</t>
  </si>
  <si>
    <t>Остат (+) долг (-)          на нач отчет периода</t>
  </si>
  <si>
    <t>Выставлено в квитанциях</t>
  </si>
  <si>
    <t>Факт оплаты</t>
  </si>
  <si>
    <t>Выполнены работы</t>
  </si>
  <si>
    <t>Остат (+) долг (-)          на конец отчет периода</t>
  </si>
  <si>
    <t>1.Содержание жилья, Всего</t>
  </si>
  <si>
    <t>в том числе: услуги подрядчиков</t>
  </si>
  <si>
    <t>услуги по управлению</t>
  </si>
  <si>
    <t>Расшифровка статьи "Содержание жилья" по видам услуг</t>
  </si>
  <si>
    <t>в том числе: на текущий ремонт</t>
  </si>
  <si>
    <t>в т.ч. Услуги по управлению, налоги</t>
  </si>
  <si>
    <t>2. Количество случаев снижения платы за коммунальные услуги</t>
  </si>
  <si>
    <t>адрес:</t>
  </si>
  <si>
    <t>СЦО</t>
  </si>
  <si>
    <t>ГВС</t>
  </si>
  <si>
    <t>ХВС</t>
  </si>
  <si>
    <t>СЦО л/кл</t>
  </si>
  <si>
    <t xml:space="preserve">Генеральный директор </t>
  </si>
  <si>
    <t>В.П. Козлов</t>
  </si>
  <si>
    <t xml:space="preserve">ООО "Управляющая компания </t>
  </si>
  <si>
    <t>телефоны:</t>
  </si>
  <si>
    <t>Санитарный отдел-</t>
  </si>
  <si>
    <t>Производственный отдел-</t>
  </si>
  <si>
    <t>2-220-388</t>
  </si>
  <si>
    <t>Плановый отдел-</t>
  </si>
  <si>
    <t>2-265-417</t>
  </si>
  <si>
    <t>Ленинского района-2":</t>
  </si>
  <si>
    <t>Договор управления</t>
  </si>
  <si>
    <t>uklr2006@mail.ru</t>
  </si>
  <si>
    <t>1.4 Вывоз и утилизация ТБО</t>
  </si>
  <si>
    <t xml:space="preserve">Контактные телефоны: </t>
  </si>
  <si>
    <t>приемная</t>
  </si>
  <si>
    <t xml:space="preserve">    2-266-571</t>
  </si>
  <si>
    <t>юридический отдел</t>
  </si>
  <si>
    <t xml:space="preserve">    2-223-647 </t>
  </si>
  <si>
    <t>производственный отдел</t>
  </si>
  <si>
    <t xml:space="preserve">    2-220-388</t>
  </si>
  <si>
    <t>экономический отдел</t>
  </si>
  <si>
    <t xml:space="preserve">    2-265-417</t>
  </si>
  <si>
    <t>гл.инженер</t>
  </si>
  <si>
    <t xml:space="preserve">    2-205-087</t>
  </si>
  <si>
    <t>санитарный отдел</t>
  </si>
  <si>
    <t xml:space="preserve">    2-222-160</t>
  </si>
  <si>
    <t>гл.энергетик, инж.по лифтам</t>
  </si>
  <si>
    <t xml:space="preserve">    2-223-142</t>
  </si>
  <si>
    <t>ООО " Ярд"</t>
  </si>
  <si>
    <t>2-673-747</t>
  </si>
  <si>
    <t>1.Сведения об Управляющей компании Ленинского района-2</t>
  </si>
  <si>
    <t xml:space="preserve"> ООО "Управляющая компания Ленинского района-2"</t>
  </si>
  <si>
    <t>от 30.07.2007г. Серия 25 № 002827453</t>
  </si>
  <si>
    <t>3 178,20 м2</t>
  </si>
  <si>
    <t>Часть 4</t>
  </si>
  <si>
    <t>№ 31/а  по ул. Прапорщика Комарова</t>
  </si>
  <si>
    <t>ООО "Комфорт"</t>
  </si>
  <si>
    <t>ул. Тунгусская, 8</t>
  </si>
  <si>
    <t>Колличество проживающих</t>
  </si>
  <si>
    <t>ИТОГО ПО ДОМУ:</t>
  </si>
  <si>
    <t xml:space="preserve"> ПРОЧИЕ УСЛУГИ: </t>
  </si>
  <si>
    <t>ИТОГО ПО ПРОЧИМ УСЛУГАМ:</t>
  </si>
  <si>
    <t>ПРИМЕЧАНИЕ: ТАРИФ ПРИМЕНЯЕТСЯ с 01.05.2014г.</t>
  </si>
  <si>
    <t>400,9 м2</t>
  </si>
  <si>
    <t>Часть 2.( форма 2.8 стандарта раскрытия информации)</t>
  </si>
  <si>
    <t>переплата потребителями</t>
  </si>
  <si>
    <t>задолженность потребителей</t>
  </si>
  <si>
    <t>ВСЕГО ПО ДОМУ:</t>
  </si>
  <si>
    <t>ВСЕГО С УЧЕТОМ ОСТАТКОВ:</t>
  </si>
  <si>
    <t>4. Текущий ремонт коммуникаций, проходящих через нежилые помещения</t>
  </si>
  <si>
    <t>5. Реклама в подъездах, ООО Правильный формат"</t>
  </si>
  <si>
    <t>исполн-ль</t>
  </si>
  <si>
    <t>сумма, т.р.</t>
  </si>
  <si>
    <t>Пр.Комарова, 31/а</t>
  </si>
  <si>
    <t>ООО " Восток Мегаполис"</t>
  </si>
  <si>
    <t>6. Телекоммуникации на общедомовом имуществе. Ростелеком.</t>
  </si>
  <si>
    <t xml:space="preserve">                       Отчет ООО "Управляющей компании Ленинского района-2"  за 2017 г.</t>
  </si>
  <si>
    <t>План по статье "текущий ремонт" на 2018 год</t>
  </si>
  <si>
    <t>3. Перечень работ, выполненных по статье " текущий ремонт"  в 2017 году.</t>
  </si>
  <si>
    <t>переходящие остатки д/ср-в на конец 2017г.</t>
  </si>
  <si>
    <t>переходящие остатки д/ср-в на начало 01.01. 2017г.</t>
  </si>
  <si>
    <t xml:space="preserve"> начисления и фактическое поступление средств по статьям затрат за 2017 г.(тыс.р.)</t>
  </si>
  <si>
    <t>1.Отчет об исполнении договора управления за 2017 г.(тыс.р.)</t>
  </si>
  <si>
    <t>3.Коммунальные услуги всего:</t>
  </si>
  <si>
    <t xml:space="preserve">в том числе: </t>
  </si>
  <si>
    <t>ХВС на содержание ОИ МКД</t>
  </si>
  <si>
    <t>ГВС на содержание ОИ МКД</t>
  </si>
  <si>
    <t>Эл.энергия на содержание ОИ МКД</t>
  </si>
  <si>
    <t>Отвед. сточ. вод на содержание ОИ МКД</t>
  </si>
  <si>
    <t>305,2 м2</t>
  </si>
  <si>
    <t>Замена створки, фурнитуры пластикового окна</t>
  </si>
  <si>
    <t>март</t>
  </si>
  <si>
    <t>3 шт.</t>
  </si>
  <si>
    <t>СтройЕвроКомплекс</t>
  </si>
  <si>
    <t>Управляющая компания предлагает: ремонт системы электроснабжения. Собственникам необходимо представить  протокол общего собрания для выполнения предложенных или иных необходимых работ.</t>
  </si>
  <si>
    <t>ИСХ      17   / 03             от   "  14    "  марта      2018г.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</si>
</sst>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9"/>
      <color theme="10"/>
      <name val="Calibri"/>
      <family val="2"/>
      <charset val="204"/>
    </font>
    <font>
      <sz val="8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77">
    <xf numFmtId="0" fontId="0" fillId="0" borderId="0" xfId="0"/>
    <xf numFmtId="0" fontId="1" fillId="0" borderId="0" xfId="1"/>
    <xf numFmtId="0" fontId="2" fillId="0" borderId="0" xfId="1" applyFont="1"/>
    <xf numFmtId="0" fontId="0" fillId="0" borderId="0" xfId="0" applyFill="1"/>
    <xf numFmtId="0" fontId="4" fillId="0" borderId="0" xfId="0" applyFont="1"/>
    <xf numFmtId="0" fontId="0" fillId="0" borderId="0" xfId="0" applyFill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7" xfId="1" applyFont="1" applyFill="1" applyBorder="1" applyAlignment="1">
      <alignment horizontal="left"/>
    </xf>
    <xf numFmtId="0" fontId="3" fillId="0" borderId="3" xfId="0" applyFont="1" applyBorder="1" applyAlignment="1">
      <alignment horizontal="center" wrapText="1"/>
    </xf>
    <xf numFmtId="0" fontId="3" fillId="0" borderId="1" xfId="0" applyFont="1" applyFill="1" applyBorder="1"/>
    <xf numFmtId="0" fontId="3" fillId="0" borderId="0" xfId="0" applyFont="1" applyBorder="1"/>
    <xf numFmtId="49" fontId="10" fillId="0" borderId="1" xfId="1" applyNumberFormat="1" applyFont="1" applyFill="1" applyBorder="1" applyAlignment="1">
      <alignment horizontal="center"/>
    </xf>
    <xf numFmtId="0" fontId="10" fillId="0" borderId="1" xfId="1" applyFont="1" applyFill="1" applyBorder="1"/>
    <xf numFmtId="0" fontId="10" fillId="0" borderId="1" xfId="1" applyFont="1" applyFill="1" applyBorder="1" applyAlignment="1">
      <alignment wrapText="1"/>
    </xf>
    <xf numFmtId="0" fontId="11" fillId="0" borderId="7" xfId="1" applyFont="1" applyFill="1" applyBorder="1" applyAlignment="1">
      <alignment horizontal="left"/>
    </xf>
    <xf numFmtId="0" fontId="10" fillId="0" borderId="7" xfId="1" applyFont="1" applyFill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0" xfId="0" applyFont="1"/>
    <xf numFmtId="0" fontId="9" fillId="0" borderId="0" xfId="0" applyFont="1"/>
    <xf numFmtId="0" fontId="12" fillId="0" borderId="0" xfId="0" applyFont="1"/>
    <xf numFmtId="0" fontId="7" fillId="0" borderId="0" xfId="0" applyFont="1"/>
    <xf numFmtId="0" fontId="6" fillId="0" borderId="0" xfId="0" applyFont="1"/>
    <xf numFmtId="0" fontId="8" fillId="0" borderId="0" xfId="0" applyFont="1"/>
    <xf numFmtId="49" fontId="10" fillId="0" borderId="7" xfId="1" applyNumberFormat="1" applyFont="1" applyFill="1" applyBorder="1" applyAlignment="1">
      <alignment horizontal="center"/>
    </xf>
    <xf numFmtId="0" fontId="10" fillId="0" borderId="7" xfId="1" applyFont="1" applyFill="1" applyBorder="1"/>
    <xf numFmtId="0" fontId="10" fillId="0" borderId="1" xfId="1" applyFont="1" applyFill="1" applyBorder="1" applyAlignment="1"/>
    <xf numFmtId="0" fontId="3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2" fontId="0" fillId="0" borderId="0" xfId="0" applyNumberFormat="1"/>
    <xf numFmtId="0" fontId="11" fillId="0" borderId="2" xfId="1" applyFont="1" applyFill="1" applyBorder="1" applyAlignment="1">
      <alignment horizontal="left" wrapText="1"/>
    </xf>
    <xf numFmtId="0" fontId="11" fillId="0" borderId="5" xfId="1" applyFont="1" applyFill="1" applyBorder="1" applyAlignment="1">
      <alignment horizontal="left" wrapText="1"/>
    </xf>
    <xf numFmtId="0" fontId="14" fillId="0" borderId="1" xfId="0" applyFont="1" applyBorder="1" applyAlignment="1"/>
    <xf numFmtId="0" fontId="14" fillId="0" borderId="1" xfId="0" applyFont="1" applyBorder="1"/>
    <xf numFmtId="0" fontId="14" fillId="0" borderId="1" xfId="0" applyFont="1" applyFill="1" applyBorder="1" applyAlignment="1"/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ill="1" applyBorder="1" applyAlignment="1"/>
    <xf numFmtId="0" fontId="11" fillId="0" borderId="1" xfId="1" applyFont="1" applyFill="1" applyBorder="1" applyAlignment="1">
      <alignment horizontal="left" wrapText="1"/>
    </xf>
    <xf numFmtId="0" fontId="0" fillId="2" borderId="0" xfId="0" applyFill="1" applyAlignment="1">
      <alignment horizontal="center"/>
    </xf>
    <xf numFmtId="0" fontId="0" fillId="0" borderId="0" xfId="0" applyAlignment="1"/>
    <xf numFmtId="0" fontId="3" fillId="0" borderId="0" xfId="0" applyFont="1" applyFill="1" applyBorder="1" applyAlignment="1">
      <alignment horizontal="center" wrapText="1"/>
    </xf>
    <xf numFmtId="0" fontId="4" fillId="2" borderId="0" xfId="0" applyFont="1" applyFill="1"/>
    <xf numFmtId="0" fontId="0" fillId="2" borderId="0" xfId="0" applyFill="1"/>
    <xf numFmtId="0" fontId="3" fillId="2" borderId="0" xfId="0" applyFont="1" applyFill="1"/>
    <xf numFmtId="0" fontId="9" fillId="2" borderId="1" xfId="0" applyFont="1" applyFill="1" applyBorder="1" applyAlignment="1"/>
    <xf numFmtId="2" fontId="9" fillId="2" borderId="1" xfId="0" applyNumberFormat="1" applyFont="1" applyFill="1" applyBorder="1" applyAlignment="1"/>
    <xf numFmtId="2" fontId="9" fillId="2" borderId="1" xfId="0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2" fontId="9" fillId="2" borderId="1" xfId="0" applyNumberFormat="1" applyFont="1" applyFill="1" applyBorder="1"/>
    <xf numFmtId="164" fontId="9" fillId="2" borderId="1" xfId="0" applyNumberFormat="1" applyFont="1" applyFill="1" applyBorder="1"/>
    <xf numFmtId="164" fontId="9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6" xfId="0" applyFont="1" applyFill="1" applyBorder="1"/>
    <xf numFmtId="0" fontId="3" fillId="2" borderId="2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2" fontId="9" fillId="2" borderId="2" xfId="0" applyNumberFormat="1" applyFont="1" applyFill="1" applyBorder="1" applyAlignment="1">
      <alignment horizontal="center"/>
    </xf>
    <xf numFmtId="2" fontId="3" fillId="2" borderId="6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64" fontId="9" fillId="2" borderId="3" xfId="0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/>
    </xf>
    <xf numFmtId="0" fontId="3" fillId="2" borderId="4" xfId="0" applyFont="1" applyFill="1" applyBorder="1" applyAlignment="1"/>
    <xf numFmtId="0" fontId="3" fillId="2" borderId="8" xfId="0" applyFont="1" applyFill="1" applyBorder="1" applyAlignment="1"/>
    <xf numFmtId="164" fontId="3" fillId="2" borderId="3" xfId="0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2" fontId="4" fillId="2" borderId="1" xfId="0" applyNumberFormat="1" applyFont="1" applyFill="1" applyBorder="1"/>
    <xf numFmtId="0" fontId="9" fillId="2" borderId="0" xfId="0" applyFont="1" applyFill="1" applyBorder="1" applyAlignment="1">
      <alignment horizontal="center"/>
    </xf>
    <xf numFmtId="0" fontId="0" fillId="2" borderId="0" xfId="0" applyFill="1" applyBorder="1" applyAlignment="1"/>
    <xf numFmtId="0" fontId="12" fillId="2" borderId="0" xfId="0" applyFont="1" applyFill="1"/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2" fontId="6" fillId="2" borderId="0" xfId="0" applyNumberFormat="1" applyFont="1" applyFill="1"/>
    <xf numFmtId="16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 wrapText="1"/>
    </xf>
    <xf numFmtId="164" fontId="1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0" xfId="0" applyFont="1" applyFill="1" applyBorder="1" applyAlignment="1"/>
    <xf numFmtId="0" fontId="4" fillId="2" borderId="0" xfId="0" applyFont="1" applyFill="1" applyBorder="1" applyAlignment="1"/>
    <xf numFmtId="164" fontId="12" fillId="2" borderId="0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2" borderId="0" xfId="0" applyFont="1" applyFill="1" applyBorder="1" applyAlignment="1"/>
    <xf numFmtId="164" fontId="0" fillId="2" borderId="0" xfId="0" applyNumberFormat="1" applyFill="1" applyBorder="1" applyAlignment="1"/>
    <xf numFmtId="2" fontId="0" fillId="2" borderId="0" xfId="0" applyNumberFormat="1" applyFill="1" applyBorder="1" applyAlignment="1"/>
    <xf numFmtId="164" fontId="0" fillId="2" borderId="0" xfId="0" applyNumberForma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12" fillId="2" borderId="1" xfId="0" applyFont="1" applyFill="1" applyBorder="1" applyAlignment="1"/>
    <xf numFmtId="0" fontId="4" fillId="2" borderId="1" xfId="0" applyFont="1" applyFill="1" applyBorder="1" applyAlignment="1"/>
    <xf numFmtId="164" fontId="4" fillId="2" borderId="1" xfId="0" applyNumberFormat="1" applyFont="1" applyFill="1" applyBorder="1" applyAlignment="1"/>
    <xf numFmtId="2" fontId="4" fillId="2" borderId="1" xfId="0" applyNumberFormat="1" applyFont="1" applyFill="1" applyBorder="1" applyAlignment="1"/>
    <xf numFmtId="164" fontId="4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164" fontId="6" fillId="2" borderId="0" xfId="0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164" fontId="12" fillId="2" borderId="0" xfId="0" applyNumberFormat="1" applyFont="1" applyFill="1" applyAlignment="1">
      <alignment horizontal="center"/>
    </xf>
    <xf numFmtId="2" fontId="0" fillId="2" borderId="0" xfId="0" applyNumberFormat="1" applyFill="1"/>
    <xf numFmtId="164" fontId="0" fillId="2" borderId="0" xfId="0" applyNumberFormat="1" applyFill="1" applyAlignment="1">
      <alignment horizontal="center"/>
    </xf>
    <xf numFmtId="0" fontId="0" fillId="0" borderId="0" xfId="0" applyFont="1"/>
    <xf numFmtId="0" fontId="0" fillId="2" borderId="5" xfId="0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0" fillId="0" borderId="2" xfId="1" applyFont="1" applyFill="1" applyBorder="1" applyAlignment="1">
      <alignment horizontal="center"/>
    </xf>
    <xf numFmtId="0" fontId="10" fillId="0" borderId="6" xfId="1" applyFont="1" applyFill="1" applyBorder="1" applyAlignment="1">
      <alignment horizontal="center"/>
    </xf>
    <xf numFmtId="49" fontId="10" fillId="0" borderId="2" xfId="1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9" fontId="5" fillId="0" borderId="2" xfId="2" applyNumberFormat="1" applyFill="1" applyBorder="1" applyAlignment="1" applyProtection="1">
      <alignment horizontal="center"/>
    </xf>
    <xf numFmtId="49" fontId="5" fillId="0" borderId="6" xfId="2" applyNumberFormat="1" applyFill="1" applyBorder="1" applyAlignment="1" applyProtection="1">
      <alignment horizontal="center"/>
    </xf>
    <xf numFmtId="49" fontId="13" fillId="0" borderId="2" xfId="2" applyNumberFormat="1" applyFont="1" applyFill="1" applyBorder="1" applyAlignment="1" applyProtection="1">
      <alignment horizontal="center"/>
    </xf>
    <xf numFmtId="49" fontId="13" fillId="0" borderId="6" xfId="2" applyNumberFormat="1" applyFont="1" applyFill="1" applyBorder="1" applyAlignment="1" applyProtection="1">
      <alignment horizontal="center"/>
    </xf>
    <xf numFmtId="49" fontId="10" fillId="0" borderId="6" xfId="1" applyNumberFormat="1" applyFont="1" applyFill="1" applyBorder="1" applyAlignment="1">
      <alignment horizontal="center"/>
    </xf>
    <xf numFmtId="0" fontId="11" fillId="0" borderId="2" xfId="1" applyFont="1" applyFill="1" applyBorder="1" applyAlignment="1">
      <alignment horizontal="left" wrapText="1"/>
    </xf>
    <xf numFmtId="0" fontId="11" fillId="0" borderId="5" xfId="1" applyFont="1" applyFill="1" applyBorder="1" applyAlignment="1">
      <alignment horizontal="left" wrapText="1"/>
    </xf>
    <xf numFmtId="0" fontId="11" fillId="0" borderId="6" xfId="1" applyFont="1" applyFill="1" applyBorder="1" applyAlignment="1">
      <alignment horizontal="left" wrapText="1"/>
    </xf>
    <xf numFmtId="14" fontId="3" fillId="0" borderId="2" xfId="0" applyNumberFormat="1" applyFont="1" applyBorder="1" applyAlignment="1">
      <alignment horizontal="center"/>
    </xf>
    <xf numFmtId="0" fontId="9" fillId="2" borderId="5" xfId="0" applyFont="1" applyFill="1" applyBorder="1" applyAlignment="1">
      <alignment wrapText="1"/>
    </xf>
    <xf numFmtId="0" fontId="9" fillId="2" borderId="6" xfId="0" applyFont="1" applyFill="1" applyBorder="1" applyAlignment="1">
      <alignment wrapText="1"/>
    </xf>
    <xf numFmtId="0" fontId="7" fillId="2" borderId="5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9" fillId="2" borderId="2" xfId="0" applyFont="1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9" fillId="2" borderId="2" xfId="0" applyFont="1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9" fillId="2" borderId="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6" fillId="2" borderId="0" xfId="0" applyFont="1" applyFill="1" applyAlignment="1">
      <alignment wrapText="1"/>
    </xf>
    <xf numFmtId="0" fontId="6" fillId="2" borderId="2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wrapText="1"/>
    </xf>
    <xf numFmtId="0" fontId="9" fillId="2" borderId="8" xfId="0" applyFont="1" applyFill="1" applyBorder="1" applyAlignment="1">
      <alignment wrapText="1"/>
    </xf>
    <xf numFmtId="0" fontId="0" fillId="2" borderId="6" xfId="0" applyFill="1" applyBorder="1" applyAlignment="1">
      <alignment horizontal="center"/>
    </xf>
    <xf numFmtId="0" fontId="6" fillId="2" borderId="2" xfId="0" applyFont="1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  <xf numFmtId="0" fontId="0" fillId="2" borderId="6" xfId="0" applyFill="1" applyBorder="1" applyAlignment="1">
      <alignment horizontal="left" wrapText="1"/>
    </xf>
    <xf numFmtId="0" fontId="12" fillId="2" borderId="2" xfId="0" applyFont="1" applyFill="1" applyBorder="1" applyAlignment="1"/>
    <xf numFmtId="0" fontId="4" fillId="2" borderId="5" xfId="0" applyFont="1" applyFill="1" applyBorder="1" applyAlignment="1"/>
    <xf numFmtId="0" fontId="4" fillId="2" borderId="6" xfId="0" applyFont="1" applyFill="1" applyBorder="1" applyAlignment="1"/>
    <xf numFmtId="0" fontId="9" fillId="2" borderId="2" xfId="0" applyFont="1" applyFill="1" applyBorder="1" applyAlignment="1"/>
    <xf numFmtId="0" fontId="0" fillId="2" borderId="6" xfId="0" applyFill="1" applyBorder="1" applyAlignment="1"/>
    <xf numFmtId="0" fontId="0" fillId="2" borderId="5" xfId="0" applyFill="1" applyBorder="1" applyAlignment="1"/>
    <xf numFmtId="0" fontId="9" fillId="2" borderId="7" xfId="0" applyFont="1" applyFill="1" applyBorder="1" applyAlignment="1">
      <alignment horizontal="center"/>
    </xf>
    <xf numFmtId="0" fontId="0" fillId="2" borderId="7" xfId="0" applyFill="1" applyBorder="1" applyAlignment="1"/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kl2006@mail.ru" TargetMode="External"/><Relationship Id="rId1" Type="http://schemas.openxmlformats.org/officeDocument/2006/relationships/hyperlink" Target="mailto:uklr2006@mail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6"/>
  <sheetViews>
    <sheetView tabSelected="1" workbookViewId="0">
      <selection activeCell="G13" sqref="G13"/>
    </sheetView>
  </sheetViews>
  <sheetFormatPr defaultRowHeight="15"/>
  <cols>
    <col min="1" max="1" width="3" customWidth="1"/>
    <col min="2" max="2" width="27.7109375" customWidth="1"/>
    <col min="3" max="3" width="22.42578125" customWidth="1"/>
    <col min="4" max="4" width="26.85546875" customWidth="1"/>
  </cols>
  <sheetData>
    <row r="1" spans="1:4">
      <c r="A1" s="2" t="s">
        <v>132</v>
      </c>
      <c r="C1" s="1"/>
    </row>
    <row r="2" spans="1:4" ht="15" customHeight="1">
      <c r="A2" s="2" t="s">
        <v>46</v>
      </c>
      <c r="C2" s="4"/>
    </row>
    <row r="3" spans="1:4" ht="15.75">
      <c r="B3" s="4" t="s">
        <v>10</v>
      </c>
      <c r="C3" s="23" t="s">
        <v>111</v>
      </c>
    </row>
    <row r="4" spans="1:4" ht="14.25" customHeight="1">
      <c r="A4" s="21" t="s">
        <v>151</v>
      </c>
      <c r="B4" s="120"/>
      <c r="C4" s="4"/>
    </row>
    <row r="5" spans="1:4" ht="15" customHeight="1">
      <c r="A5" s="4" t="s">
        <v>8</v>
      </c>
      <c r="C5" s="4"/>
    </row>
    <row r="6" spans="1:4" s="22" customFormat="1" ht="12.75" customHeight="1">
      <c r="A6" s="4" t="s">
        <v>106</v>
      </c>
      <c r="C6" s="20"/>
    </row>
    <row r="7" spans="1:4" s="22" customFormat="1" ht="12.75" customHeight="1">
      <c r="A7" s="5"/>
      <c r="B7"/>
      <c r="C7"/>
      <c r="D7"/>
    </row>
    <row r="8" spans="1:4" s="3" customFormat="1" ht="15" customHeight="1">
      <c r="A8" s="12" t="s">
        <v>0</v>
      </c>
      <c r="B8" s="13" t="s">
        <v>9</v>
      </c>
      <c r="C8" s="26" t="s">
        <v>107</v>
      </c>
      <c r="D8" s="10"/>
    </row>
    <row r="9" spans="1:4" s="3" customFormat="1" ht="12" customHeight="1">
      <c r="A9" s="12" t="s">
        <v>1</v>
      </c>
      <c r="B9" s="13" t="s">
        <v>11</v>
      </c>
      <c r="C9" s="125" t="s">
        <v>12</v>
      </c>
      <c r="D9" s="126"/>
    </row>
    <row r="10" spans="1:4" s="3" customFormat="1" ht="24" customHeight="1">
      <c r="A10" s="12" t="s">
        <v>2</v>
      </c>
      <c r="B10" s="14" t="s">
        <v>13</v>
      </c>
      <c r="C10" s="127" t="s">
        <v>108</v>
      </c>
      <c r="D10" s="128"/>
    </row>
    <row r="11" spans="1:4" s="3" customFormat="1" ht="15" customHeight="1">
      <c r="A11" s="12" t="s">
        <v>3</v>
      </c>
      <c r="B11" s="13" t="s">
        <v>14</v>
      </c>
      <c r="C11" s="125" t="s">
        <v>15</v>
      </c>
      <c r="D11" s="126"/>
    </row>
    <row r="12" spans="1:4" s="3" customFormat="1" ht="17.25" customHeight="1">
      <c r="A12" s="129">
        <v>5</v>
      </c>
      <c r="B12" s="129" t="s">
        <v>89</v>
      </c>
      <c r="C12" s="33" t="s">
        <v>90</v>
      </c>
      <c r="D12" s="34" t="s">
        <v>91</v>
      </c>
    </row>
    <row r="13" spans="1:4" s="3" customFormat="1" ht="14.25" customHeight="1">
      <c r="A13" s="129"/>
      <c r="B13" s="129"/>
      <c r="C13" s="33" t="s">
        <v>92</v>
      </c>
      <c r="D13" s="34" t="s">
        <v>93</v>
      </c>
    </row>
    <row r="14" spans="1:4" s="3" customFormat="1">
      <c r="A14" s="129"/>
      <c r="B14" s="129"/>
      <c r="C14" s="33" t="s">
        <v>94</v>
      </c>
      <c r="D14" s="34" t="s">
        <v>95</v>
      </c>
    </row>
    <row r="15" spans="1:4" s="3" customFormat="1" ht="16.5" customHeight="1">
      <c r="A15" s="129"/>
      <c r="B15" s="129"/>
      <c r="C15" s="33" t="s">
        <v>96</v>
      </c>
      <c r="D15" s="34" t="s">
        <v>97</v>
      </c>
    </row>
    <row r="16" spans="1:4" s="3" customFormat="1" ht="16.5" customHeight="1">
      <c r="A16" s="129"/>
      <c r="B16" s="129"/>
      <c r="C16" s="33" t="s">
        <v>98</v>
      </c>
      <c r="D16" s="34" t="s">
        <v>99</v>
      </c>
    </row>
    <row r="17" spans="1:4" s="5" customFormat="1" ht="15.75" customHeight="1">
      <c r="A17" s="129"/>
      <c r="B17" s="129"/>
      <c r="C17" s="33" t="s">
        <v>100</v>
      </c>
      <c r="D17" s="34" t="s">
        <v>101</v>
      </c>
    </row>
    <row r="18" spans="1:4" s="5" customFormat="1" ht="15.75" customHeight="1">
      <c r="A18" s="129"/>
      <c r="B18" s="129"/>
      <c r="C18" s="35" t="s">
        <v>102</v>
      </c>
      <c r="D18" s="34" t="s">
        <v>103</v>
      </c>
    </row>
    <row r="19" spans="1:4" ht="21.75" customHeight="1">
      <c r="A19" s="12" t="s">
        <v>4</v>
      </c>
      <c r="B19" s="13" t="s">
        <v>16</v>
      </c>
      <c r="C19" s="130" t="s">
        <v>87</v>
      </c>
      <c r="D19" s="131"/>
    </row>
    <row r="20" spans="1:4" s="5" customFormat="1" ht="28.5" customHeight="1">
      <c r="A20" s="12" t="s">
        <v>5</v>
      </c>
      <c r="B20" s="13" t="s">
        <v>17</v>
      </c>
      <c r="C20" s="132" t="s">
        <v>50</v>
      </c>
      <c r="D20" s="133"/>
    </row>
    <row r="21" spans="1:4" s="5" customFormat="1" ht="15" customHeight="1">
      <c r="A21" s="12" t="s">
        <v>6</v>
      </c>
      <c r="B21" s="13" t="s">
        <v>18</v>
      </c>
      <c r="C21" s="127" t="s">
        <v>19</v>
      </c>
      <c r="D21" s="134"/>
    </row>
    <row r="22" spans="1:4" ht="13.5" customHeight="1">
      <c r="A22" s="24"/>
      <c r="B22" s="25"/>
      <c r="C22" s="24"/>
      <c r="D22" s="24"/>
    </row>
    <row r="23" spans="1:4">
      <c r="A23" s="8" t="s">
        <v>20</v>
      </c>
      <c r="B23" s="16"/>
      <c r="C23" s="16"/>
      <c r="D23" s="16"/>
    </row>
    <row r="24" spans="1:4" ht="12.75" customHeight="1">
      <c r="A24" s="15"/>
      <c r="B24" s="16"/>
      <c r="C24" s="16"/>
      <c r="D24" s="16"/>
    </row>
    <row r="25" spans="1:4" ht="23.25">
      <c r="A25" s="6"/>
      <c r="B25" s="17" t="s">
        <v>21</v>
      </c>
      <c r="C25" s="7" t="s">
        <v>22</v>
      </c>
      <c r="D25" s="9" t="s">
        <v>23</v>
      </c>
    </row>
    <row r="26" spans="1:4" ht="24" customHeight="1">
      <c r="A26" s="135" t="s">
        <v>26</v>
      </c>
      <c r="B26" s="136"/>
      <c r="C26" s="136"/>
      <c r="D26" s="137"/>
    </row>
    <row r="27" spans="1:4" ht="12" customHeight="1">
      <c r="A27" s="31"/>
      <c r="B27" s="32"/>
      <c r="C27" s="32"/>
      <c r="D27" s="39"/>
    </row>
    <row r="28" spans="1:4" ht="13.5" customHeight="1">
      <c r="A28" s="7">
        <v>1</v>
      </c>
      <c r="B28" s="6" t="s">
        <v>104</v>
      </c>
      <c r="C28" s="6" t="s">
        <v>24</v>
      </c>
      <c r="D28" s="6" t="s">
        <v>25</v>
      </c>
    </row>
    <row r="29" spans="1:4">
      <c r="A29" s="19" t="s">
        <v>27</v>
      </c>
      <c r="B29" s="18"/>
      <c r="C29" s="18"/>
      <c r="D29" s="18"/>
    </row>
    <row r="30" spans="1:4">
      <c r="A30" s="7">
        <v>1</v>
      </c>
      <c r="B30" s="6" t="s">
        <v>112</v>
      </c>
      <c r="C30" s="6" t="s">
        <v>24</v>
      </c>
      <c r="D30" s="6" t="s">
        <v>105</v>
      </c>
    </row>
    <row r="31" spans="1:4">
      <c r="A31" s="19" t="s">
        <v>39</v>
      </c>
      <c r="B31" s="18"/>
      <c r="C31" s="18"/>
      <c r="D31" s="18"/>
    </row>
    <row r="32" spans="1:4">
      <c r="A32" s="19" t="s">
        <v>40</v>
      </c>
      <c r="B32" s="18"/>
      <c r="C32" s="18"/>
      <c r="D32" s="18"/>
    </row>
    <row r="33" spans="1:4">
      <c r="A33" s="7">
        <v>1</v>
      </c>
      <c r="B33" s="6" t="s">
        <v>130</v>
      </c>
      <c r="C33" s="6" t="s">
        <v>113</v>
      </c>
      <c r="D33" s="6" t="s">
        <v>28</v>
      </c>
    </row>
    <row r="34" spans="1:4">
      <c r="A34" s="19" t="s">
        <v>29</v>
      </c>
      <c r="B34" s="18"/>
      <c r="C34" s="18"/>
      <c r="D34" s="18"/>
    </row>
    <row r="35" spans="1:4">
      <c r="A35" s="7">
        <v>1</v>
      </c>
      <c r="B35" s="6" t="s">
        <v>30</v>
      </c>
      <c r="C35" s="6" t="s">
        <v>24</v>
      </c>
      <c r="D35" s="6" t="s">
        <v>25</v>
      </c>
    </row>
    <row r="36" spans="1:4" ht="15" customHeight="1">
      <c r="A36" s="27"/>
      <c r="B36" s="11"/>
      <c r="C36" s="11"/>
      <c r="D36" s="11"/>
    </row>
    <row r="37" spans="1:4">
      <c r="A37" s="4" t="s">
        <v>45</v>
      </c>
      <c r="B37" s="18"/>
      <c r="C37" s="18"/>
      <c r="D37" s="18"/>
    </row>
    <row r="38" spans="1:4">
      <c r="A38" s="7">
        <v>1</v>
      </c>
      <c r="B38" s="6" t="s">
        <v>31</v>
      </c>
      <c r="C38" s="123">
        <v>1965</v>
      </c>
      <c r="D38" s="124"/>
    </row>
    <row r="39" spans="1:4" ht="15" customHeight="1">
      <c r="A39" s="7">
        <v>2</v>
      </c>
      <c r="B39" s="6" t="s">
        <v>33</v>
      </c>
      <c r="C39" s="123">
        <v>5</v>
      </c>
      <c r="D39" s="124"/>
    </row>
    <row r="40" spans="1:4">
      <c r="A40" s="7">
        <v>3</v>
      </c>
      <c r="B40" s="6" t="s">
        <v>34</v>
      </c>
      <c r="C40" s="123">
        <v>4</v>
      </c>
      <c r="D40" s="124"/>
    </row>
    <row r="41" spans="1:4">
      <c r="A41" s="7">
        <v>4</v>
      </c>
      <c r="B41" s="6" t="s">
        <v>32</v>
      </c>
      <c r="C41" s="123" t="s">
        <v>51</v>
      </c>
      <c r="D41" s="124"/>
    </row>
    <row r="42" spans="1:4" ht="15" customHeight="1">
      <c r="A42" s="7">
        <v>5</v>
      </c>
      <c r="B42" s="6" t="s">
        <v>35</v>
      </c>
      <c r="C42" s="123" t="s">
        <v>51</v>
      </c>
      <c r="D42" s="124"/>
    </row>
    <row r="43" spans="1:4">
      <c r="A43" s="7">
        <v>6</v>
      </c>
      <c r="B43" s="6" t="s">
        <v>36</v>
      </c>
      <c r="C43" s="123" t="s">
        <v>109</v>
      </c>
      <c r="D43" s="124"/>
    </row>
    <row r="44" spans="1:4">
      <c r="A44" s="7">
        <v>7</v>
      </c>
      <c r="B44" s="6" t="s">
        <v>37</v>
      </c>
      <c r="C44" s="123" t="s">
        <v>119</v>
      </c>
      <c r="D44" s="124"/>
    </row>
    <row r="45" spans="1:4">
      <c r="A45" s="7">
        <v>8</v>
      </c>
      <c r="B45" s="6" t="s">
        <v>38</v>
      </c>
      <c r="C45" s="123" t="s">
        <v>145</v>
      </c>
      <c r="D45" s="124"/>
    </row>
    <row r="46" spans="1:4">
      <c r="A46" s="7">
        <v>9</v>
      </c>
      <c r="B46" s="6" t="s">
        <v>114</v>
      </c>
      <c r="C46" s="123">
        <v>92</v>
      </c>
      <c r="D46" s="128"/>
    </row>
    <row r="47" spans="1:4">
      <c r="A47" s="7">
        <v>10</v>
      </c>
      <c r="B47" s="6" t="s">
        <v>86</v>
      </c>
      <c r="C47" s="138">
        <v>39965</v>
      </c>
      <c r="D47" s="124"/>
    </row>
    <row r="48" spans="1:4">
      <c r="A48" s="4"/>
    </row>
    <row r="49" spans="1:4">
      <c r="A49" s="4"/>
    </row>
    <row r="51" spans="1:4">
      <c r="A51" s="36"/>
      <c r="B51" s="36"/>
      <c r="C51" s="29"/>
      <c r="D51" s="37"/>
    </row>
    <row r="52" spans="1:4">
      <c r="A52" s="36"/>
      <c r="B52" s="36"/>
      <c r="C52" s="29"/>
      <c r="D52" s="37"/>
    </row>
    <row r="53" spans="1:4">
      <c r="A53" s="36"/>
      <c r="B53" s="36"/>
      <c r="C53" s="29"/>
      <c r="D53" s="37"/>
    </row>
    <row r="54" spans="1:4">
      <c r="A54" s="36"/>
      <c r="B54" s="36"/>
      <c r="C54" s="29"/>
      <c r="D54" s="37"/>
    </row>
    <row r="55" spans="1:4">
      <c r="A55" s="36"/>
      <c r="B55" s="36"/>
      <c r="C55" s="28"/>
      <c r="D55" s="37"/>
    </row>
    <row r="56" spans="1:4">
      <c r="A56" s="36"/>
      <c r="B56" s="36"/>
      <c r="C56" s="38"/>
      <c r="D56" s="37"/>
    </row>
  </sheetData>
  <mergeCells count="19">
    <mergeCell ref="C44:D44"/>
    <mergeCell ref="C45:D45"/>
    <mergeCell ref="C47:D47"/>
    <mergeCell ref="C39:D39"/>
    <mergeCell ref="C40:D40"/>
    <mergeCell ref="C41:D41"/>
    <mergeCell ref="C42:D42"/>
    <mergeCell ref="C43:D43"/>
    <mergeCell ref="C46:D46"/>
    <mergeCell ref="C38:D38"/>
    <mergeCell ref="C9:D9"/>
    <mergeCell ref="C10:D10"/>
    <mergeCell ref="C11:D11"/>
    <mergeCell ref="A12:A18"/>
    <mergeCell ref="B12:B18"/>
    <mergeCell ref="C19:D19"/>
    <mergeCell ref="C20:D20"/>
    <mergeCell ref="C21:D21"/>
    <mergeCell ref="A26:D26"/>
  </mergeCells>
  <hyperlinks>
    <hyperlink ref="C19" r:id="rId1"/>
    <hyperlink ref="C20" r:id="rId2" display="ukl2006@mail.ru"/>
  </hyperlinks>
  <pageMargins left="0.74" right="0" top="0.74803149606299213" bottom="0.75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Z78"/>
  <sheetViews>
    <sheetView topLeftCell="A64" workbookViewId="0">
      <selection activeCell="I71" sqref="I71"/>
    </sheetView>
  </sheetViews>
  <sheetFormatPr defaultRowHeight="15"/>
  <cols>
    <col min="1" max="1" width="15.85546875" style="44" customWidth="1"/>
    <col min="2" max="2" width="13.42578125" style="84" customWidth="1"/>
    <col min="3" max="3" width="8.5703125" style="85" customWidth="1"/>
    <col min="4" max="4" width="7.85546875" style="118" customWidth="1"/>
    <col min="5" max="5" width="10.140625" style="119" customWidth="1"/>
    <col min="6" max="7" width="9.7109375" style="40" customWidth="1"/>
    <col min="8" max="8" width="12.140625" style="84" customWidth="1"/>
  </cols>
  <sheetData>
    <row r="1" spans="1:26">
      <c r="A1" s="43" t="s">
        <v>120</v>
      </c>
      <c r="B1" s="44"/>
      <c r="C1" s="40"/>
      <c r="D1" s="40"/>
      <c r="E1" s="44"/>
      <c r="F1" s="44"/>
      <c r="H1" s="45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>
      <c r="A2" s="43" t="s">
        <v>138</v>
      </c>
      <c r="B2" s="44"/>
      <c r="C2" s="40"/>
      <c r="D2" s="40"/>
      <c r="E2" s="44"/>
      <c r="F2" s="44"/>
      <c r="H2" s="45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 ht="21.75" customHeight="1">
      <c r="A3" s="139" t="s">
        <v>136</v>
      </c>
      <c r="B3" s="139"/>
      <c r="C3" s="46"/>
      <c r="D3" s="47">
        <f>(D4+D5)</f>
        <v>-144.36000000000001</v>
      </c>
      <c r="E3" s="48"/>
      <c r="F3" s="49"/>
      <c r="G3" s="49"/>
      <c r="H3" s="50"/>
      <c r="I3" s="42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5" customHeight="1">
      <c r="A4" s="139" t="s">
        <v>121</v>
      </c>
      <c r="B4" s="140"/>
      <c r="C4" s="46"/>
      <c r="D4" s="47">
        <v>86.3</v>
      </c>
      <c r="E4" s="48"/>
      <c r="F4" s="49"/>
      <c r="G4" s="49"/>
      <c r="H4" s="51"/>
      <c r="I4" s="42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15" customHeight="1">
      <c r="A5" s="139" t="s">
        <v>122</v>
      </c>
      <c r="B5" s="140"/>
      <c r="C5" s="46"/>
      <c r="D5" s="47">
        <v>-230.66</v>
      </c>
      <c r="E5" s="48"/>
      <c r="F5" s="49"/>
      <c r="G5" s="49"/>
      <c r="H5" s="50"/>
      <c r="I5" s="42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>
      <c r="A6" s="141" t="s">
        <v>137</v>
      </c>
      <c r="B6" s="142"/>
      <c r="C6" s="142"/>
      <c r="D6" s="142"/>
      <c r="E6" s="142"/>
      <c r="F6" s="142"/>
      <c r="G6" s="142"/>
      <c r="H6" s="143"/>
      <c r="I6" s="42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 ht="56.25" customHeight="1">
      <c r="A7" s="172" t="s">
        <v>57</v>
      </c>
      <c r="B7" s="171"/>
      <c r="C7" s="52" t="s">
        <v>58</v>
      </c>
      <c r="D7" s="53" t="s">
        <v>59</v>
      </c>
      <c r="E7" s="54" t="s">
        <v>60</v>
      </c>
      <c r="F7" s="55" t="s">
        <v>61</v>
      </c>
      <c r="G7" s="56" t="s">
        <v>62</v>
      </c>
      <c r="H7" s="55" t="s">
        <v>63</v>
      </c>
    </row>
    <row r="8" spans="1:26" ht="17.25" customHeight="1">
      <c r="A8" s="172" t="s">
        <v>64</v>
      </c>
      <c r="B8" s="173"/>
      <c r="C8" s="49">
        <v>15.12</v>
      </c>
      <c r="D8" s="57">
        <v>-134.26</v>
      </c>
      <c r="E8" s="58">
        <f>E12+E15+E18+E21</f>
        <v>572.88</v>
      </c>
      <c r="F8" s="58">
        <f>F12+F15+F18+F21</f>
        <v>538.39</v>
      </c>
      <c r="G8" s="59">
        <f>F8</f>
        <v>538.39</v>
      </c>
      <c r="H8" s="57">
        <f>F8-E8+D8</f>
        <v>-168.75</v>
      </c>
    </row>
    <row r="9" spans="1:26">
      <c r="A9" s="60" t="s">
        <v>65</v>
      </c>
      <c r="B9" s="61"/>
      <c r="C9" s="58">
        <f>C8-C10</f>
        <v>13.607999999999999</v>
      </c>
      <c r="D9" s="57">
        <f>D8-D10</f>
        <v>-120.83399999999999</v>
      </c>
      <c r="E9" s="57">
        <f t="shared" ref="E9:G9" si="0">E8-E10</f>
        <v>515.59199999999998</v>
      </c>
      <c r="F9" s="57">
        <f t="shared" si="0"/>
        <v>484.55099999999999</v>
      </c>
      <c r="G9" s="57">
        <f t="shared" si="0"/>
        <v>484.55099999999999</v>
      </c>
      <c r="H9" s="57">
        <f>F9-E9+D9</f>
        <v>-151.875</v>
      </c>
    </row>
    <row r="10" spans="1:26">
      <c r="A10" s="144" t="s">
        <v>66</v>
      </c>
      <c r="B10" s="145"/>
      <c r="C10" s="58">
        <f>C8*10%</f>
        <v>1.512</v>
      </c>
      <c r="D10" s="57">
        <f>D8*10%</f>
        <v>-13.426</v>
      </c>
      <c r="E10" s="58">
        <f>E8*10%</f>
        <v>57.288000000000004</v>
      </c>
      <c r="F10" s="58">
        <f>F8*10%</f>
        <v>53.838999999999999</v>
      </c>
      <c r="G10" s="58">
        <f>G8*10%</f>
        <v>53.838999999999999</v>
      </c>
      <c r="H10" s="57">
        <f>F10-E10+D10</f>
        <v>-16.875000000000007</v>
      </c>
    </row>
    <row r="11" spans="1:26" ht="12.75" customHeight="1">
      <c r="A11" s="150" t="s">
        <v>67</v>
      </c>
      <c r="B11" s="174"/>
      <c r="C11" s="174"/>
      <c r="D11" s="174"/>
      <c r="E11" s="174"/>
      <c r="F11" s="174"/>
      <c r="G11" s="174"/>
      <c r="H11" s="173"/>
    </row>
    <row r="12" spans="1:26">
      <c r="A12" s="152" t="s">
        <v>47</v>
      </c>
      <c r="B12" s="153"/>
      <c r="C12" s="49">
        <v>5.65</v>
      </c>
      <c r="D12" s="57">
        <v>-49.73</v>
      </c>
      <c r="E12" s="58">
        <v>214.07</v>
      </c>
      <c r="F12" s="59">
        <v>201.18</v>
      </c>
      <c r="G12" s="59">
        <f>F12</f>
        <v>201.18</v>
      </c>
      <c r="H12" s="57">
        <f>F12-E12+D12</f>
        <v>-62.619999999999983</v>
      </c>
    </row>
    <row r="13" spans="1:26">
      <c r="A13" s="60" t="s">
        <v>65</v>
      </c>
      <c r="B13" s="61"/>
      <c r="C13" s="58">
        <f>C12-C14</f>
        <v>5.085</v>
      </c>
      <c r="D13" s="57">
        <f>D12-D14</f>
        <v>-44.756999999999998</v>
      </c>
      <c r="E13" s="57">
        <f t="shared" ref="E13:G13" si="1">E12-E14</f>
        <v>192.66299999999998</v>
      </c>
      <c r="F13" s="57">
        <f t="shared" si="1"/>
        <v>181.06200000000001</v>
      </c>
      <c r="G13" s="57">
        <f t="shared" si="1"/>
        <v>181.06200000000001</v>
      </c>
      <c r="H13" s="57">
        <f t="shared" ref="H13:H23" si="2">F13-E13+D13</f>
        <v>-56.357999999999969</v>
      </c>
    </row>
    <row r="14" spans="1:26">
      <c r="A14" s="144" t="s">
        <v>66</v>
      </c>
      <c r="B14" s="145"/>
      <c r="C14" s="58">
        <f>C12*10%</f>
        <v>0.56500000000000006</v>
      </c>
      <c r="D14" s="57">
        <f>D12*10%</f>
        <v>-4.9729999999999999</v>
      </c>
      <c r="E14" s="57">
        <f t="shared" ref="E14:F14" si="3">E12*10%</f>
        <v>21.407</v>
      </c>
      <c r="F14" s="57">
        <f t="shared" si="3"/>
        <v>20.118000000000002</v>
      </c>
      <c r="G14" s="57">
        <f t="shared" ref="G14" si="4">G12*10%</f>
        <v>20.118000000000002</v>
      </c>
      <c r="H14" s="57">
        <f t="shared" si="2"/>
        <v>-6.2619999999999978</v>
      </c>
      <c r="J14" s="30">
        <f>H12+H15+H18+H21</f>
        <v>-168.75</v>
      </c>
    </row>
    <row r="15" spans="1:26" ht="23.25" customHeight="1">
      <c r="A15" s="152" t="s">
        <v>41</v>
      </c>
      <c r="B15" s="153"/>
      <c r="C15" s="49">
        <v>3.45</v>
      </c>
      <c r="D15" s="57">
        <v>-30.73</v>
      </c>
      <c r="E15" s="58">
        <v>130.72</v>
      </c>
      <c r="F15" s="59">
        <v>122.85</v>
      </c>
      <c r="G15" s="59">
        <f>F15</f>
        <v>122.85</v>
      </c>
      <c r="H15" s="57">
        <f t="shared" si="2"/>
        <v>-38.600000000000009</v>
      </c>
    </row>
    <row r="16" spans="1:26">
      <c r="A16" s="60" t="s">
        <v>65</v>
      </c>
      <c r="B16" s="61"/>
      <c r="C16" s="58">
        <f>C15-C17</f>
        <v>3.105</v>
      </c>
      <c r="D16" s="57">
        <f>D15-D17</f>
        <v>-27.657</v>
      </c>
      <c r="E16" s="57">
        <f t="shared" ref="E16:G16" si="5">E15-E17</f>
        <v>117.648</v>
      </c>
      <c r="F16" s="57">
        <f t="shared" si="5"/>
        <v>110.565</v>
      </c>
      <c r="G16" s="57">
        <f t="shared" si="5"/>
        <v>110.565</v>
      </c>
      <c r="H16" s="57">
        <f t="shared" si="2"/>
        <v>-34.739999999999995</v>
      </c>
    </row>
    <row r="17" spans="1:8" ht="15" customHeight="1">
      <c r="A17" s="144" t="s">
        <v>66</v>
      </c>
      <c r="B17" s="145"/>
      <c r="C17" s="58">
        <f>C15*10%</f>
        <v>0.34500000000000003</v>
      </c>
      <c r="D17" s="57">
        <f>D15*10%</f>
        <v>-3.0730000000000004</v>
      </c>
      <c r="E17" s="57">
        <f t="shared" ref="E17:F17" si="6">E15*10%</f>
        <v>13.072000000000001</v>
      </c>
      <c r="F17" s="57">
        <f t="shared" si="6"/>
        <v>12.285</v>
      </c>
      <c r="G17" s="57">
        <f t="shared" ref="G17" si="7">G15*10%</f>
        <v>12.285</v>
      </c>
      <c r="H17" s="57">
        <f t="shared" si="2"/>
        <v>-3.8600000000000012</v>
      </c>
    </row>
    <row r="18" spans="1:8" ht="12" customHeight="1">
      <c r="A18" s="152" t="s">
        <v>48</v>
      </c>
      <c r="B18" s="153"/>
      <c r="C18" s="52">
        <v>2.37</v>
      </c>
      <c r="D18" s="57">
        <v>-21.17</v>
      </c>
      <c r="E18" s="58">
        <v>89.8</v>
      </c>
      <c r="F18" s="59">
        <v>84.39</v>
      </c>
      <c r="G18" s="59">
        <f>F18</f>
        <v>84.39</v>
      </c>
      <c r="H18" s="57">
        <f t="shared" si="2"/>
        <v>-26.58</v>
      </c>
    </row>
    <row r="19" spans="1:8" ht="13.5" customHeight="1">
      <c r="A19" s="60" t="s">
        <v>65</v>
      </c>
      <c r="B19" s="61"/>
      <c r="C19" s="58">
        <f>C18-C20</f>
        <v>2.133</v>
      </c>
      <c r="D19" s="57">
        <f>D18-D20</f>
        <v>-19.053000000000001</v>
      </c>
      <c r="E19" s="57">
        <f t="shared" ref="E19:G19" si="8">E18-E20</f>
        <v>80.819999999999993</v>
      </c>
      <c r="F19" s="57">
        <f t="shared" si="8"/>
        <v>75.950999999999993</v>
      </c>
      <c r="G19" s="57">
        <f t="shared" si="8"/>
        <v>75.950999999999993</v>
      </c>
      <c r="H19" s="57">
        <f t="shared" si="2"/>
        <v>-23.922000000000001</v>
      </c>
    </row>
    <row r="20" spans="1:8" ht="12.75" customHeight="1">
      <c r="A20" s="144" t="s">
        <v>66</v>
      </c>
      <c r="B20" s="145"/>
      <c r="C20" s="58">
        <f>C18*10%</f>
        <v>0.23700000000000002</v>
      </c>
      <c r="D20" s="57">
        <f>D18*10%</f>
        <v>-2.1170000000000004</v>
      </c>
      <c r="E20" s="57">
        <f t="shared" ref="E20:F20" si="9">E18*10%</f>
        <v>8.98</v>
      </c>
      <c r="F20" s="57">
        <f t="shared" si="9"/>
        <v>8.4390000000000001</v>
      </c>
      <c r="G20" s="57">
        <f t="shared" ref="G20" si="10">G18*10%</f>
        <v>8.4390000000000001</v>
      </c>
      <c r="H20" s="57">
        <f t="shared" si="2"/>
        <v>-2.6580000000000008</v>
      </c>
    </row>
    <row r="21" spans="1:8" ht="14.25" customHeight="1">
      <c r="A21" s="62" t="s">
        <v>88</v>
      </c>
      <c r="B21" s="63"/>
      <c r="C21" s="49">
        <v>3.65</v>
      </c>
      <c r="D21" s="57">
        <v>-32.630000000000003</v>
      </c>
      <c r="E21" s="58">
        <f>114.04+16.67+4.17+3.41</f>
        <v>138.29</v>
      </c>
      <c r="F21" s="59">
        <f>107.18+15.67+3.92+3.2</f>
        <v>129.97</v>
      </c>
      <c r="G21" s="59">
        <f>F21</f>
        <v>129.97</v>
      </c>
      <c r="H21" s="57">
        <f t="shared" si="2"/>
        <v>-40.949999999999996</v>
      </c>
    </row>
    <row r="22" spans="1:8" ht="14.25" customHeight="1">
      <c r="A22" s="60" t="s">
        <v>65</v>
      </c>
      <c r="B22" s="61"/>
      <c r="C22" s="58">
        <f>C21-C23</f>
        <v>3.2850000000000001</v>
      </c>
      <c r="D22" s="57">
        <f>D21-D23</f>
        <v>-29.367000000000001</v>
      </c>
      <c r="E22" s="57">
        <f t="shared" ref="E22:G22" si="11">E21-E23</f>
        <v>124.46099999999998</v>
      </c>
      <c r="F22" s="57">
        <f t="shared" si="11"/>
        <v>116.973</v>
      </c>
      <c r="G22" s="57">
        <f t="shared" si="11"/>
        <v>116.973</v>
      </c>
      <c r="H22" s="57">
        <f t="shared" si="2"/>
        <v>-36.85499999999999</v>
      </c>
    </row>
    <row r="23" spans="1:8">
      <c r="A23" s="144" t="s">
        <v>66</v>
      </c>
      <c r="B23" s="145"/>
      <c r="C23" s="58">
        <f>C21*10%</f>
        <v>0.36499999999999999</v>
      </c>
      <c r="D23" s="57">
        <f>D21*10%</f>
        <v>-3.2630000000000003</v>
      </c>
      <c r="E23" s="57">
        <f t="shared" ref="E23:F23" si="12">E21*10%</f>
        <v>13.829000000000001</v>
      </c>
      <c r="F23" s="57">
        <f t="shared" si="12"/>
        <v>12.997</v>
      </c>
      <c r="G23" s="57">
        <f t="shared" ref="G23" si="13">G21*10%</f>
        <v>12.997</v>
      </c>
      <c r="H23" s="57">
        <f t="shared" si="2"/>
        <v>-4.0950000000000006</v>
      </c>
    </row>
    <row r="24" spans="1:8" ht="7.5" customHeight="1">
      <c r="A24" s="64"/>
      <c r="B24" s="65"/>
      <c r="C24" s="58"/>
      <c r="D24" s="57"/>
      <c r="E24" s="58"/>
      <c r="F24" s="59"/>
      <c r="G24" s="64"/>
      <c r="H24" s="59"/>
    </row>
    <row r="25" spans="1:8" ht="11.25" customHeight="1">
      <c r="A25" s="172" t="s">
        <v>42</v>
      </c>
      <c r="B25" s="173"/>
      <c r="C25" s="49">
        <v>5.29</v>
      </c>
      <c r="D25" s="48">
        <v>-96.4</v>
      </c>
      <c r="E25" s="49">
        <v>200.43</v>
      </c>
      <c r="F25" s="49">
        <v>188.37</v>
      </c>
      <c r="G25" s="66">
        <f>G26+G27</f>
        <v>23.637</v>
      </c>
      <c r="H25" s="48">
        <f>F25-E25-G25+D25+F25</f>
        <v>56.272999999999996</v>
      </c>
    </row>
    <row r="26" spans="1:8" ht="13.5" customHeight="1">
      <c r="A26" s="60" t="s">
        <v>68</v>
      </c>
      <c r="B26" s="61"/>
      <c r="C26" s="58">
        <f>C25-C27</f>
        <v>4.7610000000000001</v>
      </c>
      <c r="D26" s="57">
        <v>-95.08</v>
      </c>
      <c r="E26" s="58">
        <f>E25-E27</f>
        <v>180.387</v>
      </c>
      <c r="F26" s="58">
        <f>F25-F27</f>
        <v>169.53300000000002</v>
      </c>
      <c r="G26" s="67">
        <v>4.8</v>
      </c>
      <c r="H26" s="57">
        <f t="shared" ref="H26:H28" si="14">F26-E26-G26+D26+F26</f>
        <v>58.799000000000035</v>
      </c>
    </row>
    <row r="27" spans="1:8" ht="12.75" customHeight="1">
      <c r="A27" s="144" t="s">
        <v>66</v>
      </c>
      <c r="B27" s="145"/>
      <c r="C27" s="58">
        <f>C25*10%</f>
        <v>0.52900000000000003</v>
      </c>
      <c r="D27" s="57">
        <v>-1.32</v>
      </c>
      <c r="E27" s="58">
        <f>E25*10%</f>
        <v>20.043000000000003</v>
      </c>
      <c r="F27" s="58">
        <f>F25*10%</f>
        <v>18.837</v>
      </c>
      <c r="G27" s="57">
        <f>F27</f>
        <v>18.837</v>
      </c>
      <c r="H27" s="57">
        <f t="shared" si="14"/>
        <v>-2.5260000000000034</v>
      </c>
    </row>
    <row r="28" spans="1:8" s="4" customFormat="1" ht="12.75" customHeight="1">
      <c r="A28" s="154" t="s">
        <v>139</v>
      </c>
      <c r="B28" s="155"/>
      <c r="C28" s="49"/>
      <c r="D28" s="48"/>
      <c r="E28" s="49">
        <f>E30+E31+E32+E33</f>
        <v>28.019999999999996</v>
      </c>
      <c r="F28" s="49">
        <f t="shared" ref="F28:G28" si="15">F30+F31+F32+F33</f>
        <v>25.43</v>
      </c>
      <c r="G28" s="49">
        <f t="shared" si="15"/>
        <v>25.43</v>
      </c>
      <c r="H28" s="48">
        <f t="shared" si="14"/>
        <v>-2.5899999999999963</v>
      </c>
    </row>
    <row r="29" spans="1:8" ht="12.75" customHeight="1">
      <c r="A29" s="60" t="s">
        <v>140</v>
      </c>
      <c r="B29" s="121"/>
      <c r="C29" s="58"/>
      <c r="D29" s="57"/>
      <c r="E29" s="58"/>
      <c r="F29" s="58"/>
      <c r="G29" s="122"/>
      <c r="H29" s="48"/>
    </row>
    <row r="30" spans="1:8" ht="12.75" customHeight="1">
      <c r="A30" s="152" t="s">
        <v>141</v>
      </c>
      <c r="B30" s="156"/>
      <c r="C30" s="58"/>
      <c r="D30" s="57"/>
      <c r="E30" s="58">
        <v>1.65</v>
      </c>
      <c r="F30" s="58">
        <v>1.47</v>
      </c>
      <c r="G30" s="122">
        <v>1.47</v>
      </c>
      <c r="H30" s="48">
        <f t="shared" ref="H30:H33" si="16">F30-E30-G30+D30+F30</f>
        <v>-0.17999999999999994</v>
      </c>
    </row>
    <row r="31" spans="1:8" ht="12.75" customHeight="1">
      <c r="A31" s="152" t="s">
        <v>142</v>
      </c>
      <c r="B31" s="156"/>
      <c r="C31" s="58"/>
      <c r="D31" s="57"/>
      <c r="E31" s="58">
        <v>6.97</v>
      </c>
      <c r="F31" s="58">
        <v>6.19</v>
      </c>
      <c r="G31" s="122">
        <v>6.19</v>
      </c>
      <c r="H31" s="48">
        <f t="shared" si="16"/>
        <v>-0.77999999999999936</v>
      </c>
    </row>
    <row r="32" spans="1:8" ht="12.75" customHeight="1">
      <c r="A32" s="152" t="s">
        <v>143</v>
      </c>
      <c r="B32" s="156"/>
      <c r="C32" s="58"/>
      <c r="D32" s="57"/>
      <c r="E32" s="58">
        <v>18.57</v>
      </c>
      <c r="F32" s="58">
        <v>17.05</v>
      </c>
      <c r="G32" s="122">
        <v>17.05</v>
      </c>
      <c r="H32" s="48">
        <f t="shared" si="16"/>
        <v>-1.5199999999999996</v>
      </c>
    </row>
    <row r="33" spans="1:26" ht="12.75" customHeight="1">
      <c r="A33" s="152" t="s">
        <v>144</v>
      </c>
      <c r="B33" s="156"/>
      <c r="C33" s="58"/>
      <c r="D33" s="57"/>
      <c r="E33" s="58">
        <v>0.83</v>
      </c>
      <c r="F33" s="58">
        <v>0.72</v>
      </c>
      <c r="G33" s="122">
        <v>0.72</v>
      </c>
      <c r="H33" s="48">
        <f t="shared" si="16"/>
        <v>-0.10999999999999999</v>
      </c>
    </row>
    <row r="34" spans="1:26" s="4" customFormat="1" ht="13.5" customHeight="1">
      <c r="A34" s="150" t="s">
        <v>115</v>
      </c>
      <c r="B34" s="151"/>
      <c r="C34" s="49"/>
      <c r="D34" s="48">
        <f>D8+D25</f>
        <v>-230.66</v>
      </c>
      <c r="E34" s="49">
        <f>E8+E25+E28</f>
        <v>801.32999999999993</v>
      </c>
      <c r="F34" s="49">
        <f t="shared" ref="F34:G34" si="17">F8+F25+F28</f>
        <v>752.18999999999994</v>
      </c>
      <c r="G34" s="49">
        <f t="shared" si="17"/>
        <v>587.45699999999999</v>
      </c>
      <c r="H34" s="48"/>
    </row>
    <row r="35" spans="1:26" s="4" customFormat="1" ht="13.5" customHeight="1">
      <c r="A35" s="150" t="s">
        <v>116</v>
      </c>
      <c r="B35" s="151"/>
      <c r="C35" s="49"/>
      <c r="D35" s="48"/>
      <c r="E35" s="49"/>
      <c r="F35" s="49"/>
      <c r="G35" s="68"/>
      <c r="H35" s="48"/>
    </row>
    <row r="36" spans="1:26" s="41" customFormat="1" ht="24" customHeight="1">
      <c r="A36" s="148" t="s">
        <v>125</v>
      </c>
      <c r="B36" s="149"/>
      <c r="C36" s="70">
        <v>0</v>
      </c>
      <c r="D36" s="70">
        <v>73.34</v>
      </c>
      <c r="E36" s="70">
        <v>25.45</v>
      </c>
      <c r="F36" s="71">
        <v>25.45</v>
      </c>
      <c r="G36" s="72">
        <f>G37</f>
        <v>4.3265000000000002</v>
      </c>
      <c r="H36" s="48">
        <f t="shared" ref="H36:H38" si="18">F36-E36-G36+D36+F36</f>
        <v>94.46350000000001</v>
      </c>
    </row>
    <row r="37" spans="1:26" s="41" customFormat="1" ht="16.5" customHeight="1">
      <c r="A37" s="73" t="s">
        <v>49</v>
      </c>
      <c r="B37" s="74"/>
      <c r="C37" s="75">
        <v>0</v>
      </c>
      <c r="D37" s="76">
        <v>0</v>
      </c>
      <c r="E37" s="75">
        <f>E36*17%</f>
        <v>4.3265000000000002</v>
      </c>
      <c r="F37" s="75">
        <f>F36*17%</f>
        <v>4.3265000000000002</v>
      </c>
      <c r="G37" s="77">
        <f>F37</f>
        <v>4.3265000000000002</v>
      </c>
      <c r="H37" s="48">
        <f t="shared" si="18"/>
        <v>0</v>
      </c>
    </row>
    <row r="38" spans="1:26" ht="24" customHeight="1">
      <c r="A38" s="148" t="s">
        <v>126</v>
      </c>
      <c r="B38" s="149"/>
      <c r="C38" s="49">
        <v>150</v>
      </c>
      <c r="D38" s="48">
        <v>8.9700000000000006</v>
      </c>
      <c r="E38" s="48">
        <v>3.6</v>
      </c>
      <c r="F38" s="48">
        <v>3.6</v>
      </c>
      <c r="G38" s="66">
        <f>G39</f>
        <v>0.6120000000000001</v>
      </c>
      <c r="H38" s="48">
        <f t="shared" si="18"/>
        <v>11.958</v>
      </c>
    </row>
    <row r="39" spans="1:26" s="41" customFormat="1" ht="13.5" customHeight="1">
      <c r="A39" s="73" t="s">
        <v>69</v>
      </c>
      <c r="B39" s="74"/>
      <c r="C39" s="75">
        <v>0</v>
      </c>
      <c r="D39" s="76">
        <v>0</v>
      </c>
      <c r="E39" s="76">
        <f t="shared" ref="E39:F39" si="19">E38*17%</f>
        <v>0.6120000000000001</v>
      </c>
      <c r="F39" s="76">
        <f t="shared" si="19"/>
        <v>0.6120000000000001</v>
      </c>
      <c r="G39" s="78">
        <f>F39</f>
        <v>0.6120000000000001</v>
      </c>
      <c r="H39" s="79">
        <v>0</v>
      </c>
    </row>
    <row r="40" spans="1:26" ht="24" customHeight="1">
      <c r="A40" s="148" t="s">
        <v>131</v>
      </c>
      <c r="B40" s="149"/>
      <c r="C40" s="49">
        <v>400</v>
      </c>
      <c r="D40" s="48">
        <v>3.98</v>
      </c>
      <c r="E40" s="48">
        <v>4.8</v>
      </c>
      <c r="F40" s="48">
        <v>4.8</v>
      </c>
      <c r="G40" s="66">
        <f>G41</f>
        <v>0.81600000000000006</v>
      </c>
      <c r="H40" s="48">
        <f t="shared" ref="H40" si="20">F40-E40-G40+D40+F40</f>
        <v>7.9639999999999995</v>
      </c>
    </row>
    <row r="41" spans="1:26" s="41" customFormat="1" ht="13.5" customHeight="1">
      <c r="A41" s="73" t="s">
        <v>69</v>
      </c>
      <c r="B41" s="74"/>
      <c r="C41" s="75">
        <v>0</v>
      </c>
      <c r="D41" s="76">
        <v>0</v>
      </c>
      <c r="E41" s="76">
        <f t="shared" ref="E41:F41" si="21">E40*17%</f>
        <v>0.81600000000000006</v>
      </c>
      <c r="F41" s="76">
        <f t="shared" si="21"/>
        <v>0.81600000000000006</v>
      </c>
      <c r="G41" s="78">
        <f>F41</f>
        <v>0.81600000000000006</v>
      </c>
      <c r="H41" s="79">
        <v>0</v>
      </c>
    </row>
    <row r="42" spans="1:26" s="4" customFormat="1" ht="14.25" customHeight="1">
      <c r="A42" s="150" t="s">
        <v>117</v>
      </c>
      <c r="B42" s="151"/>
      <c r="C42" s="49"/>
      <c r="D42" s="80"/>
      <c r="E42" s="49">
        <f>E36+E38+E40</f>
        <v>33.85</v>
      </c>
      <c r="F42" s="49">
        <f t="shared" ref="F42:G42" si="22">F36+F38+F40</f>
        <v>33.85</v>
      </c>
      <c r="G42" s="49">
        <f t="shared" si="22"/>
        <v>5.7545000000000002</v>
      </c>
      <c r="H42" s="69"/>
    </row>
    <row r="43" spans="1:26">
      <c r="A43" s="146" t="s">
        <v>123</v>
      </c>
      <c r="B43" s="147"/>
      <c r="C43" s="49"/>
      <c r="D43" s="69"/>
      <c r="E43" s="49">
        <f>E34+E42</f>
        <v>835.18</v>
      </c>
      <c r="F43" s="49">
        <f>F34+F42</f>
        <v>786.04</v>
      </c>
      <c r="G43" s="49">
        <f>G34+G42</f>
        <v>593.2115</v>
      </c>
      <c r="H43" s="48"/>
    </row>
    <row r="44" spans="1:26" ht="15.75" customHeight="1">
      <c r="A44" s="146" t="s">
        <v>124</v>
      </c>
      <c r="B44" s="147"/>
      <c r="C44" s="49"/>
      <c r="D44" s="48">
        <f>D3</f>
        <v>-144.36000000000001</v>
      </c>
      <c r="E44" s="49"/>
      <c r="F44" s="49"/>
      <c r="G44" s="49"/>
      <c r="H44" s="48">
        <f>F43-E43+D44+F43-G43</f>
        <v>-0.67150000000003729</v>
      </c>
    </row>
    <row r="45" spans="1:26" ht="24.75" customHeight="1">
      <c r="A45" s="139" t="s">
        <v>135</v>
      </c>
      <c r="B45" s="139"/>
      <c r="C45" s="46"/>
      <c r="D45" s="46"/>
      <c r="E45" s="48"/>
      <c r="F45" s="49"/>
      <c r="G45" s="49"/>
      <c r="H45" s="50">
        <f>H46+H47</f>
        <v>-0.67150000000000887</v>
      </c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 ht="17.25" customHeight="1">
      <c r="A46" s="139" t="s">
        <v>121</v>
      </c>
      <c r="B46" s="140"/>
      <c r="C46" s="46"/>
      <c r="D46" s="46"/>
      <c r="E46" s="48"/>
      <c r="F46" s="49"/>
      <c r="G46" s="49"/>
      <c r="H46" s="50">
        <f>(H25+H36+H38+H40)+0.01</f>
        <v>170.66849999999999</v>
      </c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ht="18.75" customHeight="1">
      <c r="A47" s="163" t="s">
        <v>122</v>
      </c>
      <c r="B47" s="164"/>
      <c r="C47" s="46"/>
      <c r="D47" s="46"/>
      <c r="E47" s="48"/>
      <c r="F47" s="49"/>
      <c r="G47" s="49"/>
      <c r="H47" s="50">
        <f>H8+H28</f>
        <v>-171.34</v>
      </c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s="4" customFormat="1" ht="14.25" customHeight="1">
      <c r="A48" s="175" t="s">
        <v>118</v>
      </c>
      <c r="B48" s="176"/>
      <c r="C48" s="176"/>
      <c r="D48" s="176"/>
      <c r="E48" s="176"/>
      <c r="F48" s="176"/>
      <c r="G48" s="176"/>
      <c r="H48" s="176"/>
    </row>
    <row r="49" spans="1:8" s="4" customFormat="1" ht="14.25" customHeight="1">
      <c r="A49" s="81"/>
      <c r="B49" s="82"/>
      <c r="C49" s="82"/>
      <c r="D49" s="82"/>
      <c r="E49" s="82"/>
      <c r="F49" s="82"/>
      <c r="G49" s="82"/>
      <c r="H49" s="82"/>
    </row>
    <row r="50" spans="1:8" s="4" customFormat="1" ht="14.25" customHeight="1">
      <c r="A50" s="81"/>
      <c r="B50" s="82"/>
      <c r="C50" s="82"/>
      <c r="D50" s="82"/>
      <c r="E50" s="82"/>
      <c r="F50" s="82"/>
      <c r="G50" s="82"/>
      <c r="H50" s="82"/>
    </row>
    <row r="51" spans="1:8">
      <c r="A51" s="83" t="s">
        <v>134</v>
      </c>
      <c r="D51" s="86"/>
      <c r="E51" s="87"/>
      <c r="F51" s="88"/>
      <c r="G51" s="88"/>
    </row>
    <row r="52" spans="1:8">
      <c r="A52" s="158" t="s">
        <v>52</v>
      </c>
      <c r="B52" s="145"/>
      <c r="C52" s="145"/>
      <c r="D52" s="165"/>
      <c r="E52" s="89" t="s">
        <v>53</v>
      </c>
      <c r="F52" s="90" t="s">
        <v>54</v>
      </c>
      <c r="G52" s="90" t="s">
        <v>128</v>
      </c>
      <c r="H52" s="59" t="s">
        <v>127</v>
      </c>
    </row>
    <row r="53" spans="1:8" ht="25.5" customHeight="1">
      <c r="A53" s="166" t="s">
        <v>146</v>
      </c>
      <c r="B53" s="167"/>
      <c r="C53" s="167"/>
      <c r="D53" s="168"/>
      <c r="E53" s="91" t="s">
        <v>147</v>
      </c>
      <c r="F53" s="90" t="s">
        <v>148</v>
      </c>
      <c r="G53" s="89">
        <v>4.8</v>
      </c>
      <c r="H53" s="55" t="s">
        <v>149</v>
      </c>
    </row>
    <row r="54" spans="1:8" s="4" customFormat="1">
      <c r="A54" s="169" t="s">
        <v>7</v>
      </c>
      <c r="B54" s="170"/>
      <c r="C54" s="170"/>
      <c r="D54" s="171"/>
      <c r="E54" s="92"/>
      <c r="F54" s="93"/>
      <c r="G54" s="92">
        <f>SUM(G53:G53)</f>
        <v>4.8</v>
      </c>
      <c r="H54" s="69"/>
    </row>
    <row r="55" spans="1:8" s="4" customFormat="1">
      <c r="A55" s="94"/>
      <c r="B55" s="95"/>
      <c r="C55" s="95"/>
      <c r="D55" s="95"/>
      <c r="E55" s="96"/>
      <c r="F55" s="97"/>
      <c r="G55" s="96"/>
      <c r="H55" s="98"/>
    </row>
    <row r="56" spans="1:8">
      <c r="A56" s="83" t="s">
        <v>43</v>
      </c>
      <c r="D56" s="86"/>
      <c r="E56" s="87"/>
      <c r="F56" s="88"/>
      <c r="G56" s="88"/>
    </row>
    <row r="57" spans="1:8">
      <c r="A57" s="83" t="s">
        <v>44</v>
      </c>
      <c r="D57" s="86"/>
      <c r="E57" s="87"/>
      <c r="F57" s="88"/>
      <c r="G57" s="88"/>
    </row>
    <row r="58" spans="1:8" ht="23.25" customHeight="1">
      <c r="A58" s="158" t="s">
        <v>56</v>
      </c>
      <c r="B58" s="145"/>
      <c r="C58" s="145"/>
      <c r="D58" s="145"/>
      <c r="E58" s="165"/>
      <c r="F58" s="90" t="s">
        <v>54</v>
      </c>
      <c r="G58" s="99" t="s">
        <v>55</v>
      </c>
    </row>
    <row r="59" spans="1:8">
      <c r="A59" s="158" t="s">
        <v>51</v>
      </c>
      <c r="B59" s="145"/>
      <c r="C59" s="145"/>
      <c r="D59" s="145"/>
      <c r="E59" s="165"/>
      <c r="F59" s="90"/>
      <c r="G59" s="90">
        <v>0</v>
      </c>
    </row>
    <row r="60" spans="1:8">
      <c r="A60" s="100"/>
      <c r="B60" s="82"/>
      <c r="C60" s="101"/>
      <c r="D60" s="102"/>
      <c r="E60" s="103"/>
      <c r="F60" s="104"/>
      <c r="G60" s="104"/>
    </row>
    <row r="61" spans="1:8">
      <c r="A61" s="105" t="s">
        <v>70</v>
      </c>
      <c r="B61" s="106"/>
      <c r="C61" s="107"/>
      <c r="D61" s="108"/>
      <c r="E61" s="109"/>
      <c r="F61" s="90"/>
      <c r="G61" s="90"/>
    </row>
    <row r="62" spans="1:8">
      <c r="A62" s="158" t="s">
        <v>71</v>
      </c>
      <c r="B62" s="159"/>
      <c r="C62" s="144" t="s">
        <v>72</v>
      </c>
      <c r="D62" s="159"/>
      <c r="E62" s="89" t="s">
        <v>73</v>
      </c>
      <c r="F62" s="90" t="s">
        <v>74</v>
      </c>
      <c r="G62" s="90" t="s">
        <v>75</v>
      </c>
    </row>
    <row r="63" spans="1:8">
      <c r="A63" s="160" t="s">
        <v>129</v>
      </c>
      <c r="B63" s="161"/>
      <c r="C63" s="160" t="s">
        <v>51</v>
      </c>
      <c r="D63" s="162"/>
      <c r="E63" s="110" t="s">
        <v>4</v>
      </c>
      <c r="F63" s="111" t="s">
        <v>51</v>
      </c>
      <c r="G63" s="111" t="s">
        <v>51</v>
      </c>
    </row>
    <row r="64" spans="1:8">
      <c r="A64" s="97"/>
      <c r="B64" s="112"/>
      <c r="C64" s="113"/>
      <c r="D64" s="114"/>
      <c r="E64" s="115"/>
      <c r="F64" s="104"/>
      <c r="G64" s="104"/>
    </row>
    <row r="65" spans="1:7" ht="14.25" customHeight="1">
      <c r="A65" s="157"/>
      <c r="B65" s="157"/>
      <c r="C65" s="157"/>
      <c r="D65" s="157"/>
      <c r="E65" s="157"/>
      <c r="F65" s="157"/>
      <c r="G65" s="157"/>
    </row>
    <row r="66" spans="1:7">
      <c r="A66" s="43" t="s">
        <v>110</v>
      </c>
      <c r="D66" s="44"/>
      <c r="E66" s="40"/>
    </row>
    <row r="67" spans="1:7">
      <c r="A67" s="83" t="s">
        <v>133</v>
      </c>
      <c r="B67" s="116"/>
      <c r="C67" s="117"/>
      <c r="D67" s="83"/>
      <c r="E67" s="40"/>
    </row>
    <row r="68" spans="1:7" ht="43.5" customHeight="1">
      <c r="A68" s="157" t="s">
        <v>150</v>
      </c>
      <c r="B68" s="157"/>
      <c r="C68" s="157"/>
      <c r="D68" s="157"/>
      <c r="E68" s="157"/>
      <c r="F68" s="157"/>
      <c r="G68" s="157"/>
    </row>
    <row r="71" spans="1:7">
      <c r="A71" s="44" t="s">
        <v>76</v>
      </c>
      <c r="E71" s="119" t="s">
        <v>77</v>
      </c>
    </row>
    <row r="72" spans="1:7">
      <c r="A72" s="44" t="s">
        <v>78</v>
      </c>
    </row>
    <row r="73" spans="1:7">
      <c r="A73" s="44" t="s">
        <v>85</v>
      </c>
    </row>
    <row r="75" spans="1:7">
      <c r="A75" s="45" t="s">
        <v>79</v>
      </c>
    </row>
    <row r="76" spans="1:7">
      <c r="A76" s="45" t="s">
        <v>80</v>
      </c>
      <c r="C76" s="85" t="s">
        <v>25</v>
      </c>
    </row>
    <row r="77" spans="1:7">
      <c r="A77" s="45" t="s">
        <v>81</v>
      </c>
      <c r="C77" s="85" t="s">
        <v>82</v>
      </c>
    </row>
    <row r="78" spans="1:7">
      <c r="A78" s="45" t="s">
        <v>83</v>
      </c>
      <c r="C78" s="85" t="s">
        <v>84</v>
      </c>
    </row>
  </sheetData>
  <mergeCells count="45">
    <mergeCell ref="A68:G68"/>
    <mergeCell ref="A7:B7"/>
    <mergeCell ref="A8:B8"/>
    <mergeCell ref="A10:B10"/>
    <mergeCell ref="A11:H11"/>
    <mergeCell ref="A12:B12"/>
    <mergeCell ref="A23:B23"/>
    <mergeCell ref="A25:B25"/>
    <mergeCell ref="A27:B27"/>
    <mergeCell ref="A14:B14"/>
    <mergeCell ref="A15:B15"/>
    <mergeCell ref="A48:H48"/>
    <mergeCell ref="A40:B40"/>
    <mergeCell ref="A44:B44"/>
    <mergeCell ref="A45:B45"/>
    <mergeCell ref="A46:B46"/>
    <mergeCell ref="A47:B47"/>
    <mergeCell ref="A58:E58"/>
    <mergeCell ref="A59:E59"/>
    <mergeCell ref="A53:D53"/>
    <mergeCell ref="A52:D52"/>
    <mergeCell ref="A54:D54"/>
    <mergeCell ref="A65:G65"/>
    <mergeCell ref="A62:B62"/>
    <mergeCell ref="A63:B63"/>
    <mergeCell ref="C62:D62"/>
    <mergeCell ref="C63:D63"/>
    <mergeCell ref="A43:B43"/>
    <mergeCell ref="A36:B36"/>
    <mergeCell ref="A42:B42"/>
    <mergeCell ref="A18:B18"/>
    <mergeCell ref="A20:B20"/>
    <mergeCell ref="A34:B34"/>
    <mergeCell ref="A35:B35"/>
    <mergeCell ref="A38:B38"/>
    <mergeCell ref="A28:B28"/>
    <mergeCell ref="A30:B30"/>
    <mergeCell ref="A31:B31"/>
    <mergeCell ref="A32:B32"/>
    <mergeCell ref="A33:B33"/>
    <mergeCell ref="A3:B3"/>
    <mergeCell ref="A4:B4"/>
    <mergeCell ref="A5:B5"/>
    <mergeCell ref="A6:H6"/>
    <mergeCell ref="A17:B17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УК</vt:lpstr>
      <vt:lpstr>Лист2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PO-L</dc:creator>
  <cp:lastModifiedBy>Finans</cp:lastModifiedBy>
  <cp:lastPrinted>2018-03-14T06:20:00Z</cp:lastPrinted>
  <dcterms:created xsi:type="dcterms:W3CDTF">2013-02-18T04:38:06Z</dcterms:created>
  <dcterms:modified xsi:type="dcterms:W3CDTF">2018-03-19T03:55:14Z</dcterms:modified>
</cp:coreProperties>
</file>