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2" i="8" l="1"/>
  <c r="H53" i="8"/>
  <c r="G60" i="8"/>
  <c r="G33" i="8"/>
  <c r="G32" i="8"/>
  <c r="G42" i="8"/>
  <c r="G49" i="8"/>
  <c r="H50" i="8"/>
  <c r="H32" i="8"/>
  <c r="H51" i="8"/>
  <c r="D50" i="8"/>
  <c r="F49" i="8"/>
  <c r="E49" i="8"/>
  <c r="G48" i="8"/>
  <c r="F48" i="8"/>
  <c r="E48" i="8"/>
  <c r="E42" i="8"/>
  <c r="G44" i="8"/>
  <c r="G45" i="8"/>
  <c r="G39" i="8"/>
  <c r="G40" i="8"/>
  <c r="G41" i="8"/>
  <c r="G38" i="8"/>
  <c r="E8" i="8"/>
  <c r="F8" i="8"/>
  <c r="H8" i="8"/>
  <c r="E34" i="8"/>
  <c r="E33" i="8"/>
  <c r="F34" i="8"/>
  <c r="F33" i="8"/>
  <c r="H33" i="8"/>
  <c r="E36" i="8"/>
  <c r="F36" i="8"/>
  <c r="G36" i="8"/>
  <c r="H36" i="8"/>
  <c r="G34" i="8"/>
  <c r="H34" i="8"/>
  <c r="H44" i="8"/>
  <c r="D3" i="8"/>
  <c r="D5" i="8"/>
  <c r="D4" i="8"/>
  <c r="D17" i="8"/>
  <c r="C8" i="8"/>
  <c r="H46" i="8"/>
  <c r="F45" i="8"/>
  <c r="E45" i="8"/>
  <c r="H45" i="8"/>
  <c r="G8" i="8"/>
  <c r="F42" i="8"/>
  <c r="H41" i="8"/>
  <c r="H40" i="8"/>
  <c r="H39" i="8"/>
  <c r="H38" i="8"/>
  <c r="F47" i="8"/>
  <c r="G47" i="8"/>
  <c r="E47" i="8"/>
  <c r="G27" i="8"/>
  <c r="G24" i="8"/>
  <c r="G21" i="8"/>
  <c r="G18" i="8"/>
  <c r="G15" i="8"/>
  <c r="G12" i="8"/>
  <c r="C34" i="8"/>
  <c r="C33" i="8"/>
  <c r="C26" i="8"/>
  <c r="C25" i="8"/>
  <c r="C23" i="8"/>
  <c r="C22" i="8"/>
  <c r="C20" i="8"/>
  <c r="C19" i="8"/>
  <c r="C17" i="8"/>
  <c r="C16" i="8"/>
  <c r="F30" i="8"/>
  <c r="E30" i="8"/>
  <c r="D30" i="8"/>
  <c r="H30" i="8"/>
  <c r="F29" i="8"/>
  <c r="E29" i="8"/>
  <c r="D29" i="8"/>
  <c r="H29" i="8"/>
  <c r="H28" i="8"/>
  <c r="H27" i="8"/>
  <c r="F26" i="8"/>
  <c r="E26" i="8"/>
  <c r="D26" i="8"/>
  <c r="H26" i="8"/>
  <c r="F25" i="8"/>
  <c r="E25" i="8"/>
  <c r="D25" i="8"/>
  <c r="H25" i="8"/>
  <c r="H24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30" i="8"/>
  <c r="G29" i="8"/>
  <c r="G26" i="8"/>
  <c r="G25" i="8"/>
  <c r="G23" i="8"/>
  <c r="G22" i="8"/>
  <c r="G20" i="8"/>
  <c r="G19" i="8"/>
  <c r="G17" i="8"/>
  <c r="G16" i="8"/>
  <c r="G14" i="8"/>
  <c r="G13" i="8"/>
  <c r="G10" i="8"/>
  <c r="G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<sst xmlns="http://schemas.openxmlformats.org/spreadsheetml/2006/main" count="171" uniqueCount="150">
  <si>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</si>
  <si>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</si>
  <si>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</si>
  <si>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</si>
  <si>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</si>
  <si>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</si>
  <si>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</si>
  <si>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</si>
  <si>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</si>
  <si>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</si>
  <si>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</si>
  <si>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</si>
  <si>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</si>
  <si>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</si>
  <si>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</si>
  <si>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</si>
  <si>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</si>
  <si>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</si>
  <si>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</si>
  <si>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</si>
  <si>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</si>
  <si>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</si>
  <si>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</si>
  <si>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</si>
  <si>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</si>
  <si>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</si>
  <si>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</si>
  <si>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</si>
  <si>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</si>
  <si>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</si>
  <si>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</si>
  <si>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</si>
  <si>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</si>
  <si>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</si>
  <si>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</si>
  <si>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</si>
  <si>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</si>
  <si>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</si>
  <si>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</si>
  <si>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</si>
  <si>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</si>
  <si>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</si>
  <si>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</si>
  <si>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</si>
  <si>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</si>
  <si>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</si>
  <si>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</si>
  <si>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</si>
  <si>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</si>
  <si>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</si>
  <si>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</si>
  <si>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</si>
  <si>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</si>
  <si>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</si>
  <si>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</si>
  <si>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</si>
  <si>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</si>
  <si>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</si>
  <si>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</si>
  <si>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</si>
  <si>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</si>
  <si>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</si>
  <si>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</si>
  <si>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</si>
  <si>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</si>
  <si>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</si>
  <si>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</si>
  <si>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</si>
  <si>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</si>
  <si>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</si>
  <si>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</si>
  <si>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</si>
  <si>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</si>
  <si>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</si>
  <si>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</si>
  <si>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</si>
  <si>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</si>
  <si>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</si>
  <si>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</si>
  <si>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</si>
  <si>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</si>
  <si>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</si>
  <si>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</si>
  <si>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</si>
  <si>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</si>
  <si>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2-260-343</t>
  </si>
  <si>
    <t>09.07.2008г.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</si>
  <si>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</si>
  <si>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</si>
  <si>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</si>
  <si>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</si>
  <si>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</si>
  <si>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</si>
  <si>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</si>
  <si>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</si>
  <si>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</si>
  <si>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</si>
  <si>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</si>
  <si>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</si>
  <si>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</si>
  <si>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</si>
  <si>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</si>
  <si>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</si>
  <si>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65/а по ул. Пологая</t>
  </si>
  <si>
    <t>Ленинского района-1"</t>
  </si>
  <si>
    <t>Часть 4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</si>
  <si>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</si>
  <si>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</si>
  <si>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30.07.2007г. Серия 25 № 002827459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</si>
  <si>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</si>
  <si>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</si>
  <si>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</si>
  <si>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</si>
  <si>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</si>
  <si>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</si>
  <si>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Обязательное страхование лифтов</t>
  </si>
  <si>
    <t>тариф руб., на 1 кв.м.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</si>
  <si>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</si>
  <si>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</si>
  <si>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</si>
  <si>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</si>
  <si>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</si>
  <si>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 "</t>
  </si>
  <si>
    <t>400,80 м2</t>
  </si>
  <si>
    <t>исполнитель</t>
  </si>
  <si>
    <t>Ресо-Гарантия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</si>
  <si>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</si>
  <si>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</si>
  <si>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</si>
  <si>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</si>
  <si>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</si>
  <si>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</si>
  <si>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Управляющая компания предлагает: ремонт инженерных сетей. Собственникам необходимо предоставить протокол общего собрания для выполнения предложенных, или иных необходимых работ. В случае недостаточного количества средств по статье "текущий ремонт" выполнение возможно за счет дополнительного их  сбора на основании протокола общего собрания.</t>
  </si>
  <si>
    <t xml:space="preserve">                       Отчет ООО "Управляющей компании Ленинского района-1"  за 2018 г.</t>
  </si>
  <si>
    <t>2 352,20 м2</t>
  </si>
  <si>
    <t>43,10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</si>
  <si>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</si>
  <si>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</si>
  <si>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</si>
  <si>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</si>
  <si>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</si>
  <si>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План по статье "текущий ремонт" на 2019 год</t>
  </si>
  <si>
    <t>4. Текущий ремонт коммуникаций, проходящих через нежилые помещения</t>
  </si>
  <si>
    <t xml:space="preserve"> в т.ч. услуги по управлению, налоги</t>
  </si>
  <si>
    <t>5 Реклама в лифте, ООО"Правильный формат"</t>
  </si>
  <si>
    <t>в т.ч. услуги по управлению, налоги</t>
  </si>
  <si>
    <t>Ремонт эл/снабжения (комплекс учета эл/энергии)</t>
  </si>
  <si>
    <t>1 компл.</t>
  </si>
  <si>
    <t>МУПВ ВПЭС</t>
  </si>
  <si>
    <t xml:space="preserve">ИСХ.  № 33/02  от  "08.02.2019г"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</si>
</sst>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10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164" fontId="0" fillId="2" borderId="0" xfId="0" applyNumberFormat="1" applyFill="1" applyBorder="1" applyAlignment="1"/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0" fillId="0" borderId="8" xfId="1" applyFont="1" applyFill="1" applyBorder="1" applyAlignment="1">
      <alignment horizontal="left"/>
    </xf>
    <xf numFmtId="0" fontId="3" fillId="2" borderId="1" xfId="0" applyFont="1" applyFill="1" applyBorder="1"/>
    <xf numFmtId="0" fontId="9" fillId="2" borderId="1" xfId="0" applyFont="1" applyFill="1" applyBorder="1"/>
    <xf numFmtId="0" fontId="0" fillId="2" borderId="7" xfId="0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0" fillId="2" borderId="8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7" xfId="0" applyFill="1" applyBorder="1" applyAlignment="1"/>
    <xf numFmtId="0" fontId="9" fillId="2" borderId="8" xfId="0" applyFont="1" applyFill="1" applyBorder="1" applyAlignment="1"/>
    <xf numFmtId="0" fontId="7" fillId="2" borderId="9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2" fillId="2" borderId="2" xfId="0" applyFont="1" applyFill="1" applyBorder="1" applyAlignment="1"/>
    <xf numFmtId="0" fontId="4" fillId="2" borderId="7" xfId="0" applyFont="1" applyFill="1" applyBorder="1" applyAlignment="1"/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35.71093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103</v>
      </c>
    </row>
    <row r="4" spans="1:4" ht="14.25" customHeight="1" x14ac:dyDescent="0.25">
      <c r="A4" s="20" t="s">
        <v>149</v>
      </c>
      <c r="B4" s="43"/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106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107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30" t="s">
        <v>12</v>
      </c>
      <c r="D9" s="131"/>
    </row>
    <row r="10" spans="1:4" s="3" customFormat="1" ht="24" customHeight="1" x14ac:dyDescent="0.25">
      <c r="A10" s="11" t="s">
        <v>2</v>
      </c>
      <c r="B10" s="13" t="s">
        <v>13</v>
      </c>
      <c r="C10" s="132" t="s">
        <v>108</v>
      </c>
      <c r="D10" s="126"/>
    </row>
    <row r="11" spans="1:4" s="3" customFormat="1" ht="15" customHeight="1" x14ac:dyDescent="0.25">
      <c r="A11" s="11" t="s">
        <v>3</v>
      </c>
      <c r="B11" s="12" t="s">
        <v>14</v>
      </c>
      <c r="C11" s="130" t="s">
        <v>15</v>
      </c>
      <c r="D11" s="131"/>
    </row>
    <row r="12" spans="1:4" s="3" customFormat="1" ht="18" customHeight="1" x14ac:dyDescent="0.25">
      <c r="A12" s="133">
        <v>5</v>
      </c>
      <c r="B12" s="133" t="s">
        <v>87</v>
      </c>
      <c r="C12" s="35" t="s">
        <v>88</v>
      </c>
      <c r="D12" s="36" t="s">
        <v>89</v>
      </c>
    </row>
    <row r="13" spans="1:4" s="3" customFormat="1" ht="14.25" customHeight="1" x14ac:dyDescent="0.25">
      <c r="A13" s="133"/>
      <c r="B13" s="133"/>
      <c r="C13" s="35" t="s">
        <v>90</v>
      </c>
      <c r="D13" s="36" t="s">
        <v>91</v>
      </c>
    </row>
    <row r="14" spans="1:4" s="3" customFormat="1" x14ac:dyDescent="0.25">
      <c r="A14" s="133"/>
      <c r="B14" s="133"/>
      <c r="C14" s="35" t="s">
        <v>92</v>
      </c>
      <c r="D14" s="36" t="s">
        <v>93</v>
      </c>
    </row>
    <row r="15" spans="1:4" s="3" customFormat="1" ht="16.5" customHeight="1" x14ac:dyDescent="0.25">
      <c r="A15" s="133"/>
      <c r="B15" s="133"/>
      <c r="C15" s="35" t="s">
        <v>94</v>
      </c>
      <c r="D15" s="36" t="s">
        <v>95</v>
      </c>
    </row>
    <row r="16" spans="1:4" s="3" customFormat="1" ht="16.5" customHeight="1" x14ac:dyDescent="0.25">
      <c r="A16" s="133"/>
      <c r="B16" s="133"/>
      <c r="C16" s="35" t="s">
        <v>96</v>
      </c>
      <c r="D16" s="36" t="s">
        <v>97</v>
      </c>
    </row>
    <row r="17" spans="1:4" s="5" customFormat="1" ht="15.75" customHeight="1" x14ac:dyDescent="0.25">
      <c r="A17" s="133"/>
      <c r="B17" s="133"/>
      <c r="C17" s="35" t="s">
        <v>98</v>
      </c>
      <c r="D17" s="36" t="s">
        <v>99</v>
      </c>
    </row>
    <row r="18" spans="1:4" s="5" customFormat="1" ht="15.75" customHeight="1" x14ac:dyDescent="0.25">
      <c r="A18" s="133"/>
      <c r="B18" s="133"/>
      <c r="C18" s="37" t="s">
        <v>100</v>
      </c>
      <c r="D18" s="36" t="s">
        <v>101</v>
      </c>
    </row>
    <row r="19" spans="1:4" ht="21.75" customHeight="1" x14ac:dyDescent="0.25">
      <c r="A19" s="11" t="s">
        <v>4</v>
      </c>
      <c r="B19" s="12" t="s">
        <v>16</v>
      </c>
      <c r="C19" s="134" t="s">
        <v>84</v>
      </c>
      <c r="D19" s="135"/>
    </row>
    <row r="20" spans="1:4" s="5" customFormat="1" ht="19.5" customHeight="1" x14ac:dyDescent="0.25">
      <c r="A20" s="11" t="s">
        <v>5</v>
      </c>
      <c r="B20" s="12" t="s">
        <v>17</v>
      </c>
      <c r="C20" s="136" t="s">
        <v>55</v>
      </c>
      <c r="D20" s="137"/>
    </row>
    <row r="21" spans="1:4" s="5" customFormat="1" ht="15" customHeight="1" x14ac:dyDescent="0.25">
      <c r="A21" s="11" t="s">
        <v>6</v>
      </c>
      <c r="B21" s="12" t="s">
        <v>18</v>
      </c>
      <c r="C21" s="132" t="s">
        <v>19</v>
      </c>
      <c r="D21" s="138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5"/>
      <c r="C23" s="15"/>
      <c r="D23" s="1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21</v>
      </c>
      <c r="C25" s="7" t="s">
        <v>22</v>
      </c>
      <c r="D25" s="34" t="s">
        <v>23</v>
      </c>
    </row>
    <row r="26" spans="1:4" ht="13.5" customHeight="1" x14ac:dyDescent="0.25">
      <c r="A26" s="127" t="s">
        <v>26</v>
      </c>
      <c r="B26" s="128"/>
      <c r="C26" s="128"/>
      <c r="D26" s="129"/>
    </row>
    <row r="27" spans="1:4" ht="12" customHeight="1" x14ac:dyDescent="0.25">
      <c r="A27" s="31"/>
      <c r="B27" s="32"/>
      <c r="C27" s="32"/>
      <c r="D27" s="33"/>
    </row>
    <row r="28" spans="1:4" x14ac:dyDescent="0.25">
      <c r="A28" s="7">
        <v>1</v>
      </c>
      <c r="B28" s="6" t="s">
        <v>102</v>
      </c>
      <c r="C28" s="6" t="s">
        <v>24</v>
      </c>
      <c r="D28" s="6" t="s">
        <v>25</v>
      </c>
    </row>
    <row r="29" spans="1:4" ht="14.25" customHeight="1" x14ac:dyDescent="0.25">
      <c r="A29" s="18" t="s">
        <v>27</v>
      </c>
      <c r="B29" s="17"/>
      <c r="C29" s="17"/>
      <c r="D29" s="17"/>
    </row>
    <row r="30" spans="1:4" ht="13.5" customHeight="1" x14ac:dyDescent="0.25">
      <c r="A30" s="7">
        <v>1</v>
      </c>
      <c r="B30" s="6" t="s">
        <v>109</v>
      </c>
      <c r="C30" s="6" t="s">
        <v>24</v>
      </c>
      <c r="D30" s="6" t="s">
        <v>85</v>
      </c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18" t="s">
        <v>43</v>
      </c>
      <c r="B32" s="17"/>
      <c r="C32" s="17"/>
      <c r="D32" s="17"/>
    </row>
    <row r="33" spans="1:4" x14ac:dyDescent="0.25">
      <c r="A33" s="7">
        <v>1</v>
      </c>
      <c r="B33" s="6" t="s">
        <v>122</v>
      </c>
      <c r="C33" s="6" t="s">
        <v>110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ht="15" customHeight="1" x14ac:dyDescent="0.25">
      <c r="A40" s="7">
        <v>1</v>
      </c>
      <c r="B40" s="6" t="s">
        <v>34</v>
      </c>
      <c r="C40" s="125">
        <v>1972</v>
      </c>
      <c r="D40" s="124"/>
    </row>
    <row r="41" spans="1:4" x14ac:dyDescent="0.25">
      <c r="A41" s="7">
        <v>2</v>
      </c>
      <c r="B41" s="6" t="s">
        <v>36</v>
      </c>
      <c r="C41" s="125">
        <v>9</v>
      </c>
      <c r="D41" s="124"/>
    </row>
    <row r="42" spans="1:4" x14ac:dyDescent="0.25">
      <c r="A42" s="7">
        <v>3</v>
      </c>
      <c r="B42" s="6" t="s">
        <v>37</v>
      </c>
      <c r="C42" s="125">
        <v>1</v>
      </c>
      <c r="D42" s="124"/>
    </row>
    <row r="43" spans="1:4" ht="15" customHeight="1" x14ac:dyDescent="0.25">
      <c r="A43" s="7">
        <v>4</v>
      </c>
      <c r="B43" s="6" t="s">
        <v>35</v>
      </c>
      <c r="C43" s="125">
        <v>1</v>
      </c>
      <c r="D43" s="124"/>
    </row>
    <row r="44" spans="1:4" x14ac:dyDescent="0.25">
      <c r="A44" s="7">
        <v>5</v>
      </c>
      <c r="B44" s="6" t="s">
        <v>38</v>
      </c>
      <c r="C44" s="125">
        <v>1</v>
      </c>
      <c r="D44" s="124"/>
    </row>
    <row r="45" spans="1:4" x14ac:dyDescent="0.25">
      <c r="A45" s="7">
        <v>6</v>
      </c>
      <c r="B45" s="6" t="s">
        <v>39</v>
      </c>
      <c r="C45" s="125" t="s">
        <v>134</v>
      </c>
      <c r="D45" s="124"/>
    </row>
    <row r="46" spans="1:4" ht="15" customHeight="1" x14ac:dyDescent="0.25">
      <c r="A46" s="7">
        <v>7</v>
      </c>
      <c r="B46" s="6" t="s">
        <v>40</v>
      </c>
      <c r="C46" s="125" t="s">
        <v>135</v>
      </c>
      <c r="D46" s="124"/>
    </row>
    <row r="47" spans="1:4" x14ac:dyDescent="0.25">
      <c r="A47" s="7">
        <v>8</v>
      </c>
      <c r="B47" s="6" t="s">
        <v>41</v>
      </c>
      <c r="C47" s="125" t="s">
        <v>123</v>
      </c>
      <c r="D47" s="124"/>
    </row>
    <row r="48" spans="1:4" x14ac:dyDescent="0.25">
      <c r="A48" s="7">
        <v>9</v>
      </c>
      <c r="B48" s="6" t="s">
        <v>111</v>
      </c>
      <c r="C48" s="125">
        <v>89</v>
      </c>
      <c r="D48" s="126"/>
    </row>
    <row r="49" spans="1:4" x14ac:dyDescent="0.25">
      <c r="A49" s="7">
        <v>10</v>
      </c>
      <c r="B49" s="6" t="s">
        <v>83</v>
      </c>
      <c r="C49" s="123" t="s">
        <v>86</v>
      </c>
      <c r="D49" s="124"/>
    </row>
    <row r="50" spans="1:4" x14ac:dyDescent="0.25">
      <c r="A50" s="4"/>
    </row>
    <row r="51" spans="1:4" x14ac:dyDescent="0.25">
      <c r="A51" s="4"/>
    </row>
    <row r="53" spans="1:4" x14ac:dyDescent="0.25">
      <c r="A53" s="38"/>
      <c r="B53" s="38"/>
      <c r="C53" s="29"/>
      <c r="D53" s="39"/>
    </row>
    <row r="54" spans="1:4" x14ac:dyDescent="0.25">
      <c r="A54" s="38"/>
      <c r="B54" s="38"/>
      <c r="C54" s="29"/>
      <c r="D54" s="39"/>
    </row>
    <row r="55" spans="1:4" x14ac:dyDescent="0.25">
      <c r="A55" s="38"/>
      <c r="B55" s="38"/>
      <c r="C55" s="29"/>
      <c r="D55" s="39"/>
    </row>
    <row r="56" spans="1:4" x14ac:dyDescent="0.25">
      <c r="A56" s="38"/>
      <c r="B56" s="38"/>
      <c r="C56" s="29"/>
      <c r="D56" s="39"/>
    </row>
    <row r="57" spans="1:4" x14ac:dyDescent="0.25">
      <c r="A57" s="38"/>
      <c r="B57" s="38"/>
      <c r="C57" s="28"/>
      <c r="D57" s="39"/>
    </row>
    <row r="58" spans="1:4" x14ac:dyDescent="0.25">
      <c r="A58" s="38"/>
      <c r="B58" s="38"/>
      <c r="C58" s="40"/>
      <c r="D58" s="39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workbookViewId="0">
      <selection sqref="A1:H81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0" customWidth="1"/>
    <col min="4" max="4" width="8.28515625" customWidth="1"/>
    <col min="5" max="5" width="9" customWidth="1"/>
    <col min="6" max="6" width="8.7109375" customWidth="1"/>
    <col min="7" max="7" width="11.140625" customWidth="1"/>
    <col min="8" max="8" width="10.85546875" customWidth="1"/>
  </cols>
  <sheetData>
    <row r="1" spans="1:26" x14ac:dyDescent="0.25">
      <c r="A1" s="45" t="s">
        <v>121</v>
      </c>
      <c r="B1" s="46"/>
      <c r="C1" s="41"/>
      <c r="D1" s="41"/>
      <c r="E1" s="46"/>
      <c r="F1" s="46"/>
      <c r="G1" s="41"/>
      <c r="H1" s="47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6.5" customHeight="1" x14ac:dyDescent="0.25">
      <c r="A2" s="45" t="s">
        <v>136</v>
      </c>
      <c r="B2" s="46"/>
      <c r="C2" s="41"/>
      <c r="D2" s="41"/>
      <c r="E2" s="46"/>
      <c r="F2" s="46"/>
      <c r="G2" s="41"/>
      <c r="H2" s="47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24.75" customHeight="1" x14ac:dyDescent="0.25">
      <c r="A3" s="142" t="s">
        <v>137</v>
      </c>
      <c r="B3" s="142"/>
      <c r="C3" s="48"/>
      <c r="D3" s="49">
        <f>D4+D5</f>
        <v>-129.15</v>
      </c>
      <c r="E3" s="50"/>
      <c r="F3" s="51"/>
      <c r="G3" s="51"/>
      <c r="H3" s="52"/>
      <c r="I3" s="4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 x14ac:dyDescent="0.25">
      <c r="A4" s="142" t="s">
        <v>119</v>
      </c>
      <c r="B4" s="143"/>
      <c r="C4" s="48"/>
      <c r="D4" s="49">
        <f>D34+D44+D46</f>
        <v>4.1900000000000004</v>
      </c>
      <c r="E4" s="50"/>
      <c r="F4" s="51"/>
      <c r="G4" s="51"/>
      <c r="H4" s="53"/>
      <c r="I4" s="42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3.5" customHeight="1" x14ac:dyDescent="0.25">
      <c r="A5" s="142" t="s">
        <v>120</v>
      </c>
      <c r="B5" s="143"/>
      <c r="C5" s="48"/>
      <c r="D5" s="49">
        <f>D8+D33+D36</f>
        <v>-133.34</v>
      </c>
      <c r="E5" s="50"/>
      <c r="F5" s="51"/>
      <c r="G5" s="51"/>
      <c r="H5" s="52"/>
      <c r="I5" s="42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" customHeight="1" x14ac:dyDescent="0.25">
      <c r="A6" s="157" t="s">
        <v>138</v>
      </c>
      <c r="B6" s="158"/>
      <c r="C6" s="158"/>
      <c r="D6" s="158"/>
      <c r="E6" s="158"/>
      <c r="F6" s="158"/>
      <c r="G6" s="158"/>
      <c r="H6" s="159"/>
      <c r="I6" s="42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56.25" customHeight="1" x14ac:dyDescent="0.25">
      <c r="A7" s="150" t="s">
        <v>63</v>
      </c>
      <c r="B7" s="151"/>
      <c r="C7" s="54" t="s">
        <v>116</v>
      </c>
      <c r="D7" s="55" t="s">
        <v>64</v>
      </c>
      <c r="E7" s="55" t="s">
        <v>65</v>
      </c>
      <c r="F7" s="55" t="s">
        <v>66</v>
      </c>
      <c r="G7" s="56" t="s">
        <v>67</v>
      </c>
      <c r="H7" s="55" t="s">
        <v>68</v>
      </c>
    </row>
    <row r="8" spans="1:26" ht="17.25" customHeight="1" x14ac:dyDescent="0.25">
      <c r="A8" s="150" t="s">
        <v>69</v>
      </c>
      <c r="B8" s="152"/>
      <c r="C8" s="51">
        <f>C12+C15+C18+C21+C24+C27</f>
        <v>21.130000000000003</v>
      </c>
      <c r="D8" s="50">
        <v>-66.959999999999994</v>
      </c>
      <c r="E8" s="50">
        <f>E12+E15+E18+E21+E24+E27</f>
        <v>586.94000000000005</v>
      </c>
      <c r="F8" s="50">
        <f>F12+F15+F18+F21+F24+F27</f>
        <v>589.11</v>
      </c>
      <c r="G8" s="50">
        <f>F8</f>
        <v>589.11</v>
      </c>
      <c r="H8" s="50">
        <f>F8-E8+D8</f>
        <v>-64.790000000000035</v>
      </c>
    </row>
    <row r="9" spans="1:26" x14ac:dyDescent="0.25">
      <c r="A9" s="57" t="s">
        <v>70</v>
      </c>
      <c r="B9" s="58"/>
      <c r="C9" s="59">
        <f>C8-C10</f>
        <v>19.017000000000003</v>
      </c>
      <c r="D9" s="60">
        <f>D8-D10</f>
        <v>-60.263999999999996</v>
      </c>
      <c r="E9" s="60">
        <f>E8-E10</f>
        <v>528.24600000000009</v>
      </c>
      <c r="F9" s="60">
        <f>F8-F10</f>
        <v>530.19900000000007</v>
      </c>
      <c r="G9" s="60">
        <f>G8-G10</f>
        <v>530.19900000000007</v>
      </c>
      <c r="H9" s="60">
        <f t="shared" ref="H9:H10" si="0">F9-E9+D9</f>
        <v>-58.311000000000021</v>
      </c>
    </row>
    <row r="10" spans="1:26" x14ac:dyDescent="0.25">
      <c r="A10" s="146" t="s">
        <v>71</v>
      </c>
      <c r="B10" s="147"/>
      <c r="C10" s="59">
        <f>C8*10%</f>
        <v>2.1130000000000004</v>
      </c>
      <c r="D10" s="60">
        <f>D8*10%</f>
        <v>-6.6959999999999997</v>
      </c>
      <c r="E10" s="60">
        <f>E8*10%</f>
        <v>58.69400000000001</v>
      </c>
      <c r="F10" s="60">
        <f>F8*10%</f>
        <v>58.911000000000001</v>
      </c>
      <c r="G10" s="60">
        <f>G8*10%</f>
        <v>58.911000000000001</v>
      </c>
      <c r="H10" s="60">
        <f t="shared" si="0"/>
        <v>-6.4790000000000081</v>
      </c>
    </row>
    <row r="11" spans="1:26" ht="12.75" customHeight="1" x14ac:dyDescent="0.25">
      <c r="A11" s="153" t="s">
        <v>72</v>
      </c>
      <c r="B11" s="154"/>
      <c r="C11" s="154"/>
      <c r="D11" s="154"/>
      <c r="E11" s="154"/>
      <c r="F11" s="154"/>
      <c r="G11" s="154"/>
      <c r="H11" s="152"/>
    </row>
    <row r="12" spans="1:26" x14ac:dyDescent="0.25">
      <c r="A12" s="148" t="s">
        <v>52</v>
      </c>
      <c r="B12" s="149"/>
      <c r="C12" s="51">
        <v>5.65</v>
      </c>
      <c r="D12" s="61">
        <v>-19.62</v>
      </c>
      <c r="E12" s="60">
        <v>159.52000000000001</v>
      </c>
      <c r="F12" s="60">
        <v>160.91999999999999</v>
      </c>
      <c r="G12" s="60">
        <f>F12</f>
        <v>160.91999999999999</v>
      </c>
      <c r="H12" s="60">
        <f>F12-E12+D12</f>
        <v>-18.220000000000024</v>
      </c>
    </row>
    <row r="13" spans="1:26" x14ac:dyDescent="0.25">
      <c r="A13" s="57" t="s">
        <v>70</v>
      </c>
      <c r="B13" s="58"/>
      <c r="C13" s="59">
        <f>C12-C14</f>
        <v>5.085</v>
      </c>
      <c r="D13" s="60">
        <f>D12-D14</f>
        <v>-17.658000000000001</v>
      </c>
      <c r="E13" s="60">
        <f>E12-E14</f>
        <v>143.56800000000001</v>
      </c>
      <c r="F13" s="60">
        <f>F12-F14</f>
        <v>144.82799999999997</v>
      </c>
      <c r="G13" s="60">
        <f>G12-G14</f>
        <v>144.82799999999997</v>
      </c>
      <c r="H13" s="60">
        <f t="shared" ref="H13:H30" si="1">F13-E13+D13</f>
        <v>-16.398000000000039</v>
      </c>
    </row>
    <row r="14" spans="1:26" x14ac:dyDescent="0.25">
      <c r="A14" s="146" t="s">
        <v>71</v>
      </c>
      <c r="B14" s="147"/>
      <c r="C14" s="59">
        <f>C12*10%</f>
        <v>0.56500000000000006</v>
      </c>
      <c r="D14" s="60">
        <f>D12*10%</f>
        <v>-1.9620000000000002</v>
      </c>
      <c r="E14" s="60">
        <f>E12*10%</f>
        <v>15.952000000000002</v>
      </c>
      <c r="F14" s="60">
        <f>F12*10%</f>
        <v>16.091999999999999</v>
      </c>
      <c r="G14" s="60">
        <f>G12*10%</f>
        <v>16.091999999999999</v>
      </c>
      <c r="H14" s="60">
        <f t="shared" si="1"/>
        <v>-1.8220000000000032</v>
      </c>
    </row>
    <row r="15" spans="1:26" ht="23.25" customHeight="1" x14ac:dyDescent="0.25">
      <c r="A15" s="148" t="s">
        <v>44</v>
      </c>
      <c r="B15" s="149"/>
      <c r="C15" s="51">
        <v>3.45</v>
      </c>
      <c r="D15" s="60">
        <v>-11.81</v>
      </c>
      <c r="E15" s="60">
        <v>97.41</v>
      </c>
      <c r="F15" s="60">
        <v>98.26</v>
      </c>
      <c r="G15" s="60">
        <f>F15</f>
        <v>98.26</v>
      </c>
      <c r="H15" s="60">
        <f t="shared" si="1"/>
        <v>-10.959999999999992</v>
      </c>
    </row>
    <row r="16" spans="1:26" x14ac:dyDescent="0.25">
      <c r="A16" s="57" t="s">
        <v>70</v>
      </c>
      <c r="B16" s="58"/>
      <c r="C16" s="59">
        <f>C15-C17</f>
        <v>3.105</v>
      </c>
      <c r="D16" s="60">
        <f>D15-D17</f>
        <v>-10.629000000000001</v>
      </c>
      <c r="E16" s="60">
        <f>E15-E17</f>
        <v>87.668999999999997</v>
      </c>
      <c r="F16" s="60">
        <f>F15-F17</f>
        <v>88.433999999999997</v>
      </c>
      <c r="G16" s="60">
        <f>G15-G17</f>
        <v>88.433999999999997</v>
      </c>
      <c r="H16" s="60">
        <f t="shared" si="1"/>
        <v>-9.8640000000000008</v>
      </c>
    </row>
    <row r="17" spans="1:8" ht="15" customHeight="1" x14ac:dyDescent="0.25">
      <c r="A17" s="146" t="s">
        <v>71</v>
      </c>
      <c r="B17" s="147"/>
      <c r="C17" s="59">
        <f>C15*10%</f>
        <v>0.34500000000000003</v>
      </c>
      <c r="D17" s="60">
        <f>D15*10%</f>
        <v>-1.181</v>
      </c>
      <c r="E17" s="60">
        <f>E15*10%</f>
        <v>9.7409999999999997</v>
      </c>
      <c r="F17" s="60">
        <f>F15*10%</f>
        <v>9.8260000000000005</v>
      </c>
      <c r="G17" s="60">
        <f>G15*10%</f>
        <v>9.8260000000000005</v>
      </c>
      <c r="H17" s="60">
        <f t="shared" si="1"/>
        <v>-1.0959999999999992</v>
      </c>
    </row>
    <row r="18" spans="1:8" ht="16.5" customHeight="1" x14ac:dyDescent="0.25">
      <c r="A18" s="148" t="s">
        <v>53</v>
      </c>
      <c r="B18" s="149"/>
      <c r="C18" s="54">
        <v>2.37</v>
      </c>
      <c r="D18" s="60">
        <v>-8.32</v>
      </c>
      <c r="E18" s="60">
        <v>66.91</v>
      </c>
      <c r="F18" s="60">
        <v>67.5</v>
      </c>
      <c r="G18" s="60">
        <f>F18</f>
        <v>67.5</v>
      </c>
      <c r="H18" s="60">
        <f t="shared" si="1"/>
        <v>-7.7299999999999969</v>
      </c>
    </row>
    <row r="19" spans="1:8" ht="13.5" customHeight="1" x14ac:dyDescent="0.25">
      <c r="A19" s="57" t="s">
        <v>70</v>
      </c>
      <c r="B19" s="58"/>
      <c r="C19" s="59">
        <f>C18-C20</f>
        <v>2.133</v>
      </c>
      <c r="D19" s="60">
        <f>D18-D20</f>
        <v>-7.4880000000000004</v>
      </c>
      <c r="E19" s="60">
        <f>E18-E20</f>
        <v>60.218999999999994</v>
      </c>
      <c r="F19" s="60">
        <f>F18-F20</f>
        <v>60.75</v>
      </c>
      <c r="G19" s="60">
        <f>G18-G20</f>
        <v>60.75</v>
      </c>
      <c r="H19" s="60">
        <f t="shared" si="1"/>
        <v>-6.9569999999999945</v>
      </c>
    </row>
    <row r="20" spans="1:8" ht="12.75" customHeight="1" x14ac:dyDescent="0.25">
      <c r="A20" s="146" t="s">
        <v>71</v>
      </c>
      <c r="B20" s="147"/>
      <c r="C20" s="59">
        <f>C18*10%</f>
        <v>0.23700000000000002</v>
      </c>
      <c r="D20" s="60">
        <f>D18*10%</f>
        <v>-0.83200000000000007</v>
      </c>
      <c r="E20" s="60">
        <f>E18*10%</f>
        <v>6.6909999999999998</v>
      </c>
      <c r="F20" s="60">
        <f>F18*10%</f>
        <v>6.75</v>
      </c>
      <c r="G20" s="60">
        <f>G18*10%</f>
        <v>6.75</v>
      </c>
      <c r="H20" s="60">
        <f t="shared" si="1"/>
        <v>-0.77299999999999991</v>
      </c>
    </row>
    <row r="21" spans="1:8" x14ac:dyDescent="0.25">
      <c r="A21" s="148" t="s">
        <v>54</v>
      </c>
      <c r="B21" s="149"/>
      <c r="C21" s="51">
        <v>1.1100000000000001</v>
      </c>
      <c r="D21" s="60">
        <v>-3.74</v>
      </c>
      <c r="E21" s="60">
        <v>31.34</v>
      </c>
      <c r="F21" s="60">
        <v>31.61</v>
      </c>
      <c r="G21" s="60">
        <f>F21</f>
        <v>31.61</v>
      </c>
      <c r="H21" s="60">
        <f t="shared" si="1"/>
        <v>-3.4700000000000006</v>
      </c>
    </row>
    <row r="22" spans="1:8" ht="14.25" customHeight="1" x14ac:dyDescent="0.25">
      <c r="A22" s="57" t="s">
        <v>70</v>
      </c>
      <c r="B22" s="58"/>
      <c r="C22" s="59">
        <f>C21-C23</f>
        <v>0.99900000000000011</v>
      </c>
      <c r="D22" s="60">
        <f>D21-D23</f>
        <v>-3.3660000000000001</v>
      </c>
      <c r="E22" s="60">
        <f>E21-E23</f>
        <v>28.206</v>
      </c>
      <c r="F22" s="60">
        <f>F21-F23</f>
        <v>28.448999999999998</v>
      </c>
      <c r="G22" s="60">
        <f>G21-G23</f>
        <v>28.448999999999998</v>
      </c>
      <c r="H22" s="60">
        <f t="shared" si="1"/>
        <v>-3.1230000000000016</v>
      </c>
    </row>
    <row r="23" spans="1:8" ht="14.25" customHeight="1" x14ac:dyDescent="0.25">
      <c r="A23" s="146" t="s">
        <v>71</v>
      </c>
      <c r="B23" s="147"/>
      <c r="C23" s="59">
        <f>C21*10%</f>
        <v>0.11100000000000002</v>
      </c>
      <c r="D23" s="60">
        <f>D21*10%</f>
        <v>-0.37400000000000005</v>
      </c>
      <c r="E23" s="60">
        <f>E21*10%</f>
        <v>3.1340000000000003</v>
      </c>
      <c r="F23" s="60">
        <f>F21*10%</f>
        <v>3.161</v>
      </c>
      <c r="G23" s="60">
        <f>G21*10%</f>
        <v>3.161</v>
      </c>
      <c r="H23" s="60">
        <f t="shared" si="1"/>
        <v>-0.34700000000000036</v>
      </c>
    </row>
    <row r="24" spans="1:8" ht="14.25" customHeight="1" x14ac:dyDescent="0.25">
      <c r="A24" s="62" t="s">
        <v>45</v>
      </c>
      <c r="B24" s="63"/>
      <c r="C24" s="51">
        <v>4.3600000000000003</v>
      </c>
      <c r="D24" s="60">
        <v>-11.83</v>
      </c>
      <c r="E24" s="60">
        <v>122.25</v>
      </c>
      <c r="F24" s="60">
        <v>121.93</v>
      </c>
      <c r="G24" s="60">
        <f>F24</f>
        <v>121.93</v>
      </c>
      <c r="H24" s="60">
        <f t="shared" si="1"/>
        <v>-12.149999999999993</v>
      </c>
    </row>
    <row r="25" spans="1:8" ht="14.25" customHeight="1" x14ac:dyDescent="0.25">
      <c r="A25" s="57" t="s">
        <v>70</v>
      </c>
      <c r="B25" s="58"/>
      <c r="C25" s="59">
        <f>C24-C26</f>
        <v>3.9240000000000004</v>
      </c>
      <c r="D25" s="60">
        <f>D24-D26</f>
        <v>-10.647</v>
      </c>
      <c r="E25" s="60">
        <f>E24-E26</f>
        <v>110.02500000000001</v>
      </c>
      <c r="F25" s="60">
        <f>F24-F26</f>
        <v>109.73700000000001</v>
      </c>
      <c r="G25" s="60">
        <f>G24-G26</f>
        <v>109.73700000000001</v>
      </c>
      <c r="H25" s="60">
        <f t="shared" si="1"/>
        <v>-10.934999999999997</v>
      </c>
    </row>
    <row r="26" spans="1:8" x14ac:dyDescent="0.25">
      <c r="A26" s="146" t="s">
        <v>71</v>
      </c>
      <c r="B26" s="147"/>
      <c r="C26" s="59">
        <f>C24*10%</f>
        <v>0.43600000000000005</v>
      </c>
      <c r="D26" s="60">
        <f>D24*10%</f>
        <v>-1.1830000000000001</v>
      </c>
      <c r="E26" s="60">
        <f>E24*10%</f>
        <v>12.225000000000001</v>
      </c>
      <c r="F26" s="60">
        <f>F24*10%</f>
        <v>12.193000000000001</v>
      </c>
      <c r="G26" s="60">
        <f>G24*10%</f>
        <v>12.193000000000001</v>
      </c>
      <c r="H26" s="60">
        <f t="shared" si="1"/>
        <v>-1.2150000000000001</v>
      </c>
    </row>
    <row r="27" spans="1:8" ht="14.25" customHeight="1" x14ac:dyDescent="0.25">
      <c r="A27" s="167" t="s">
        <v>46</v>
      </c>
      <c r="B27" s="168"/>
      <c r="C27" s="171">
        <v>4.1900000000000004</v>
      </c>
      <c r="D27" s="165">
        <v>-11.65</v>
      </c>
      <c r="E27" s="165">
        <v>109.51</v>
      </c>
      <c r="F27" s="165">
        <v>108.89</v>
      </c>
      <c r="G27" s="165">
        <f>F27</f>
        <v>108.89</v>
      </c>
      <c r="H27" s="60">
        <f t="shared" si="1"/>
        <v>-12.270000000000005</v>
      </c>
    </row>
    <row r="28" spans="1:8" ht="0.75" hidden="1" customHeight="1" x14ac:dyDescent="0.25">
      <c r="A28" s="169"/>
      <c r="B28" s="170"/>
      <c r="C28" s="172"/>
      <c r="D28" s="166"/>
      <c r="E28" s="166"/>
      <c r="F28" s="166"/>
      <c r="G28" s="166"/>
      <c r="H28" s="60">
        <f t="shared" si="1"/>
        <v>0</v>
      </c>
    </row>
    <row r="29" spans="1:8" x14ac:dyDescent="0.25">
      <c r="A29" s="57" t="s">
        <v>70</v>
      </c>
      <c r="B29" s="58"/>
      <c r="C29" s="59">
        <f>C27-C30</f>
        <v>3.7710000000000004</v>
      </c>
      <c r="D29" s="60">
        <f>D27-D30</f>
        <v>-10.484999999999999</v>
      </c>
      <c r="E29" s="60">
        <f>E27-E30</f>
        <v>98.558999999999997</v>
      </c>
      <c r="F29" s="60">
        <f>F27-F30</f>
        <v>98.001000000000005</v>
      </c>
      <c r="G29" s="60">
        <f>G27-G30</f>
        <v>98.001000000000005</v>
      </c>
      <c r="H29" s="60">
        <f t="shared" si="1"/>
        <v>-11.042999999999992</v>
      </c>
    </row>
    <row r="30" spans="1:8" x14ac:dyDescent="0.25">
      <c r="A30" s="146" t="s">
        <v>71</v>
      </c>
      <c r="B30" s="147"/>
      <c r="C30" s="59">
        <f>C27*10%</f>
        <v>0.41900000000000004</v>
      </c>
      <c r="D30" s="60">
        <f>D27*10%</f>
        <v>-1.165</v>
      </c>
      <c r="E30" s="60">
        <f>E27*10%</f>
        <v>10.951000000000001</v>
      </c>
      <c r="F30" s="60">
        <f>F27*10%</f>
        <v>10.889000000000001</v>
      </c>
      <c r="G30" s="60">
        <f>G27*10%</f>
        <v>10.889000000000001</v>
      </c>
      <c r="H30" s="60">
        <f t="shared" si="1"/>
        <v>-1.2269999999999994</v>
      </c>
    </row>
    <row r="31" spans="1:8" ht="7.5" customHeight="1" x14ac:dyDescent="0.25">
      <c r="A31" s="64"/>
      <c r="B31" s="65"/>
      <c r="C31" s="59"/>
      <c r="D31" s="61"/>
      <c r="E31" s="60"/>
      <c r="F31" s="60"/>
      <c r="G31" s="66"/>
      <c r="H31" s="60"/>
    </row>
    <row r="32" spans="1:8" s="4" customFormat="1" ht="11.25" customHeight="1" x14ac:dyDescent="0.25">
      <c r="A32" s="150" t="s">
        <v>47</v>
      </c>
      <c r="B32" s="151"/>
      <c r="C32" s="51">
        <v>7.8</v>
      </c>
      <c r="D32" s="50">
        <v>-61.97</v>
      </c>
      <c r="E32" s="50">
        <v>216.53</v>
      </c>
      <c r="F32" s="50">
        <v>217.81</v>
      </c>
      <c r="G32" s="67">
        <f>G33+G34</f>
        <v>45.271000000000001</v>
      </c>
      <c r="H32" s="50">
        <f>F32-E32-G32+D32+F32</f>
        <v>111.849</v>
      </c>
    </row>
    <row r="33" spans="1:8" ht="15.75" customHeight="1" x14ac:dyDescent="0.25">
      <c r="A33" s="57" t="s">
        <v>73</v>
      </c>
      <c r="B33" s="58"/>
      <c r="C33" s="59">
        <f>C32-C34</f>
        <v>7.02</v>
      </c>
      <c r="D33" s="60">
        <v>-62.17</v>
      </c>
      <c r="E33" s="60">
        <f>E32-E34</f>
        <v>194.87700000000001</v>
      </c>
      <c r="F33" s="60">
        <f>F32-F34</f>
        <v>196.029</v>
      </c>
      <c r="G33" s="68">
        <f>G60</f>
        <v>23.49</v>
      </c>
      <c r="H33" s="60">
        <f t="shared" ref="H33:H34" si="2">F33-E33-G33+D33+F33</f>
        <v>111.52099999999999</v>
      </c>
    </row>
    <row r="34" spans="1:8" ht="15" customHeight="1" x14ac:dyDescent="0.25">
      <c r="A34" s="146" t="s">
        <v>71</v>
      </c>
      <c r="B34" s="147"/>
      <c r="C34" s="59">
        <f>C32*10%</f>
        <v>0.78</v>
      </c>
      <c r="D34" s="60">
        <v>0.2</v>
      </c>
      <c r="E34" s="60">
        <f>E32*10%</f>
        <v>21.653000000000002</v>
      </c>
      <c r="F34" s="60">
        <f>F32*10%</f>
        <v>21.781000000000002</v>
      </c>
      <c r="G34" s="60">
        <f>F34</f>
        <v>21.781000000000002</v>
      </c>
      <c r="H34" s="60">
        <f t="shared" si="2"/>
        <v>0.3279999999999994</v>
      </c>
    </row>
    <row r="35" spans="1:8" ht="8.25" customHeight="1" x14ac:dyDescent="0.25">
      <c r="A35" s="121"/>
      <c r="B35" s="122"/>
      <c r="C35" s="59"/>
      <c r="D35" s="60"/>
      <c r="E35" s="60"/>
      <c r="F35" s="60"/>
      <c r="G35" s="60"/>
      <c r="H35" s="60"/>
    </row>
    <row r="36" spans="1:8" s="4" customFormat="1" ht="12.75" customHeight="1" x14ac:dyDescent="0.25">
      <c r="A36" s="175" t="s">
        <v>126</v>
      </c>
      <c r="B36" s="176"/>
      <c r="C36" s="51"/>
      <c r="D36" s="50">
        <v>-4.21</v>
      </c>
      <c r="E36" s="51">
        <f>E38+E39+E40+E41</f>
        <v>54.129999999999995</v>
      </c>
      <c r="F36" s="51">
        <f t="shared" ref="F36:G36" si="3">F38+F39+F40+F41</f>
        <v>53.94</v>
      </c>
      <c r="G36" s="51">
        <f t="shared" si="3"/>
        <v>53.94</v>
      </c>
      <c r="H36" s="50">
        <f>F36-E36-G36+D36+F36</f>
        <v>-4.3999999999999986</v>
      </c>
    </row>
    <row r="37" spans="1:8" ht="12.75" customHeight="1" x14ac:dyDescent="0.25">
      <c r="A37" s="57" t="s">
        <v>127</v>
      </c>
      <c r="B37" s="118"/>
      <c r="C37" s="59"/>
      <c r="D37" s="60"/>
      <c r="E37" s="59"/>
      <c r="F37" s="59"/>
      <c r="G37" s="66"/>
      <c r="H37" s="50"/>
    </row>
    <row r="38" spans="1:8" ht="12.75" customHeight="1" x14ac:dyDescent="0.25">
      <c r="A38" s="148" t="s">
        <v>128</v>
      </c>
      <c r="B38" s="149"/>
      <c r="C38" s="59"/>
      <c r="D38" s="60">
        <v>-0.21</v>
      </c>
      <c r="E38" s="59">
        <v>2.76</v>
      </c>
      <c r="F38" s="59">
        <v>2.75</v>
      </c>
      <c r="G38" s="66">
        <f>F38</f>
        <v>2.75</v>
      </c>
      <c r="H38" s="120">
        <f t="shared" ref="H38:H41" si="4">F38-E38-G38+D38+F38</f>
        <v>-0.21999999999999975</v>
      </c>
    </row>
    <row r="39" spans="1:8" ht="12.75" customHeight="1" x14ac:dyDescent="0.25">
      <c r="A39" s="148" t="s">
        <v>129</v>
      </c>
      <c r="B39" s="149"/>
      <c r="C39" s="59"/>
      <c r="D39" s="60">
        <v>-1.02</v>
      </c>
      <c r="E39" s="59">
        <v>14.4</v>
      </c>
      <c r="F39" s="59">
        <v>14.29</v>
      </c>
      <c r="G39" s="66">
        <f t="shared" ref="G39:G41" si="5">F39</f>
        <v>14.29</v>
      </c>
      <c r="H39" s="120">
        <f t="shared" si="4"/>
        <v>-1.1300000000000008</v>
      </c>
    </row>
    <row r="40" spans="1:8" ht="12.75" customHeight="1" x14ac:dyDescent="0.25">
      <c r="A40" s="148" t="s">
        <v>130</v>
      </c>
      <c r="B40" s="149"/>
      <c r="C40" s="59"/>
      <c r="D40" s="60">
        <v>-2.84</v>
      </c>
      <c r="E40" s="59">
        <v>34.33</v>
      </c>
      <c r="F40" s="59">
        <v>34.299999999999997</v>
      </c>
      <c r="G40" s="66">
        <f t="shared" si="5"/>
        <v>34.299999999999997</v>
      </c>
      <c r="H40" s="120">
        <f t="shared" si="4"/>
        <v>-2.8700000000000045</v>
      </c>
    </row>
    <row r="41" spans="1:8" ht="12.75" customHeight="1" x14ac:dyDescent="0.25">
      <c r="A41" s="148" t="s">
        <v>131</v>
      </c>
      <c r="B41" s="149"/>
      <c r="C41" s="59"/>
      <c r="D41" s="60">
        <v>-0.14000000000000001</v>
      </c>
      <c r="E41" s="59">
        <v>2.64</v>
      </c>
      <c r="F41" s="59">
        <v>2.6</v>
      </c>
      <c r="G41" s="66">
        <f t="shared" si="5"/>
        <v>2.6</v>
      </c>
      <c r="H41" s="120">
        <f t="shared" si="4"/>
        <v>-0.18000000000000016</v>
      </c>
    </row>
    <row r="42" spans="1:8" s="4" customFormat="1" ht="12.75" customHeight="1" x14ac:dyDescent="0.25">
      <c r="A42" s="69" t="s">
        <v>112</v>
      </c>
      <c r="B42" s="70"/>
      <c r="C42" s="51"/>
      <c r="D42" s="71"/>
      <c r="E42" s="50">
        <f>E8+E32+E36</f>
        <v>857.6</v>
      </c>
      <c r="F42" s="50">
        <f t="shared" ref="F42:G42" si="6">F8+F32+F36</f>
        <v>860.86000000000013</v>
      </c>
      <c r="G42" s="50">
        <f t="shared" si="6"/>
        <v>688.32099999999991</v>
      </c>
      <c r="H42" s="50"/>
    </row>
    <row r="43" spans="1:8" s="4" customFormat="1" ht="15" customHeight="1" x14ac:dyDescent="0.25">
      <c r="A43" s="69" t="s">
        <v>113</v>
      </c>
      <c r="B43" s="70"/>
      <c r="C43" s="51"/>
      <c r="D43" s="71"/>
      <c r="E43" s="50"/>
      <c r="F43" s="50"/>
      <c r="G43" s="67"/>
      <c r="H43" s="50"/>
    </row>
    <row r="44" spans="1:8" s="44" customFormat="1" ht="24.75" customHeight="1" x14ac:dyDescent="0.25">
      <c r="A44" s="144" t="s">
        <v>142</v>
      </c>
      <c r="B44" s="145"/>
      <c r="C44" s="72"/>
      <c r="D44" s="73">
        <v>2.5</v>
      </c>
      <c r="E44" s="74">
        <v>3.01</v>
      </c>
      <c r="F44" s="74">
        <v>3.01</v>
      </c>
      <c r="G44" s="75">
        <f>G45</f>
        <v>0.51170000000000004</v>
      </c>
      <c r="H44" s="119">
        <f t="shared" ref="H44:H45" si="7">F44-E44-G44+D44+F44</f>
        <v>4.9982999999999995</v>
      </c>
    </row>
    <row r="45" spans="1:8" s="44" customFormat="1" ht="13.5" customHeight="1" x14ac:dyDescent="0.25">
      <c r="A45" s="76" t="s">
        <v>143</v>
      </c>
      <c r="B45" s="77"/>
      <c r="C45" s="78"/>
      <c r="D45" s="79">
        <v>0</v>
      </c>
      <c r="E45" s="80">
        <f>E44*17%</f>
        <v>0.51170000000000004</v>
      </c>
      <c r="F45" s="80">
        <f>F44*17%</f>
        <v>0.51170000000000004</v>
      </c>
      <c r="G45" s="81">
        <f>F45</f>
        <v>0.51170000000000004</v>
      </c>
      <c r="H45" s="120">
        <f t="shared" si="7"/>
        <v>0</v>
      </c>
    </row>
    <row r="46" spans="1:8" s="44" customFormat="1" ht="24.75" customHeight="1" x14ac:dyDescent="0.25">
      <c r="A46" s="144" t="s">
        <v>144</v>
      </c>
      <c r="B46" s="145"/>
      <c r="C46" s="72">
        <v>150</v>
      </c>
      <c r="D46" s="73">
        <v>1.49</v>
      </c>
      <c r="E46" s="74">
        <v>0</v>
      </c>
      <c r="F46" s="74">
        <v>0</v>
      </c>
      <c r="G46" s="75">
        <v>0</v>
      </c>
      <c r="H46" s="74">
        <f>D46</f>
        <v>1.49</v>
      </c>
    </row>
    <row r="47" spans="1:8" s="44" customFormat="1" ht="13.5" customHeight="1" x14ac:dyDescent="0.25">
      <c r="A47" s="76" t="s">
        <v>145</v>
      </c>
      <c r="B47" s="77"/>
      <c r="C47" s="78"/>
      <c r="D47" s="79">
        <v>0</v>
      </c>
      <c r="E47" s="80">
        <f>E46*17%</f>
        <v>0</v>
      </c>
      <c r="F47" s="80">
        <f>F46*17%</f>
        <v>0</v>
      </c>
      <c r="G47" s="81">
        <f>F47</f>
        <v>0</v>
      </c>
      <c r="H47" s="80">
        <v>0</v>
      </c>
    </row>
    <row r="48" spans="1:8" ht="14.25" customHeight="1" x14ac:dyDescent="0.25">
      <c r="A48" s="150" t="s">
        <v>114</v>
      </c>
      <c r="B48" s="155"/>
      <c r="C48" s="59"/>
      <c r="D48" s="82"/>
      <c r="E48" s="50">
        <f>E44+E46</f>
        <v>3.01</v>
      </c>
      <c r="F48" s="50">
        <f>F44+F46</f>
        <v>3.01</v>
      </c>
      <c r="G48" s="50">
        <f>G44+G46</f>
        <v>0.51170000000000004</v>
      </c>
      <c r="H48" s="82"/>
    </row>
    <row r="49" spans="1:26" x14ac:dyDescent="0.25">
      <c r="A49" s="83" t="s">
        <v>117</v>
      </c>
      <c r="B49" s="84"/>
      <c r="C49" s="51"/>
      <c r="D49" s="71"/>
      <c r="E49" s="51">
        <f>E42+E48</f>
        <v>860.61</v>
      </c>
      <c r="F49" s="51">
        <f>F42+F48</f>
        <v>863.87000000000012</v>
      </c>
      <c r="G49" s="51">
        <f>G42+G48</f>
        <v>688.83269999999993</v>
      </c>
      <c r="H49" s="50"/>
    </row>
    <row r="50" spans="1:26" x14ac:dyDescent="0.25">
      <c r="A50" s="173" t="s">
        <v>118</v>
      </c>
      <c r="B50" s="174"/>
      <c r="C50" s="51"/>
      <c r="D50" s="50">
        <f>D3</f>
        <v>-129.15</v>
      </c>
      <c r="E50" s="51"/>
      <c r="F50" s="51"/>
      <c r="G50" s="51"/>
      <c r="H50" s="50">
        <f>F49-E49+D50+F49-G49</f>
        <v>49.147300000000314</v>
      </c>
    </row>
    <row r="51" spans="1:26" ht="21.75" customHeight="1" x14ac:dyDescent="0.25">
      <c r="A51" s="142" t="s">
        <v>139</v>
      </c>
      <c r="B51" s="142"/>
      <c r="C51" s="48"/>
      <c r="D51" s="48"/>
      <c r="E51" s="50"/>
      <c r="F51" s="51"/>
      <c r="G51" s="51"/>
      <c r="H51" s="52">
        <f>H52+H53</f>
        <v>49.147299999999973</v>
      </c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8" customHeight="1" x14ac:dyDescent="0.25">
      <c r="A52" s="142" t="s">
        <v>119</v>
      </c>
      <c r="B52" s="143"/>
      <c r="C52" s="48"/>
      <c r="D52" s="48"/>
      <c r="E52" s="50"/>
      <c r="F52" s="51"/>
      <c r="G52" s="51"/>
      <c r="H52" s="52">
        <f>H32+H44+H46</f>
        <v>118.3373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7.25" customHeight="1" x14ac:dyDescent="0.25">
      <c r="A53" s="142" t="s">
        <v>120</v>
      </c>
      <c r="B53" s="143"/>
      <c r="C53" s="48"/>
      <c r="D53" s="48"/>
      <c r="E53" s="50"/>
      <c r="F53" s="51"/>
      <c r="G53" s="51"/>
      <c r="H53" s="52">
        <f>H8+H36</f>
        <v>-69.190000000000026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28.5" customHeight="1" x14ac:dyDescent="0.25">
      <c r="A54" s="156"/>
      <c r="B54" s="156"/>
      <c r="C54" s="156"/>
      <c r="D54" s="156"/>
      <c r="E54" s="156"/>
      <c r="F54" s="156"/>
      <c r="G54" s="156"/>
      <c r="H54" s="156"/>
    </row>
    <row r="55" spans="1:26" ht="14.25" customHeight="1" x14ac:dyDescent="0.25">
      <c r="A55" s="46"/>
      <c r="B55" s="85"/>
      <c r="C55" s="86"/>
      <c r="D55" s="46"/>
      <c r="E55" s="46"/>
      <c r="F55" s="46"/>
      <c r="G55" s="46"/>
      <c r="H55" s="46"/>
    </row>
    <row r="56" spans="1:26" x14ac:dyDescent="0.25">
      <c r="A56" s="87" t="s">
        <v>140</v>
      </c>
      <c r="B56" s="85"/>
      <c r="C56" s="86"/>
      <c r="D56" s="88"/>
      <c r="E56" s="88"/>
      <c r="F56" s="88"/>
      <c r="G56" s="88"/>
      <c r="H56" s="46"/>
    </row>
    <row r="57" spans="1:26" x14ac:dyDescent="0.25">
      <c r="A57" s="161" t="s">
        <v>57</v>
      </c>
      <c r="B57" s="147"/>
      <c r="C57" s="147"/>
      <c r="D57" s="162"/>
      <c r="E57" s="61" t="s">
        <v>58</v>
      </c>
      <c r="F57" s="61" t="s">
        <v>59</v>
      </c>
      <c r="G57" s="61" t="s">
        <v>60</v>
      </c>
      <c r="H57" s="116" t="s">
        <v>124</v>
      </c>
    </row>
    <row r="58" spans="1:26" x14ac:dyDescent="0.25">
      <c r="A58" s="139" t="s">
        <v>146</v>
      </c>
      <c r="B58" s="140"/>
      <c r="C58" s="140"/>
      <c r="D58" s="141"/>
      <c r="E58" s="90">
        <v>43191</v>
      </c>
      <c r="F58" s="89" t="s">
        <v>147</v>
      </c>
      <c r="G58" s="91">
        <v>22.88</v>
      </c>
      <c r="H58" s="116" t="s">
        <v>148</v>
      </c>
    </row>
    <row r="59" spans="1:26" x14ac:dyDescent="0.25">
      <c r="A59" s="139" t="s">
        <v>115</v>
      </c>
      <c r="B59" s="140"/>
      <c r="C59" s="140"/>
      <c r="D59" s="141"/>
      <c r="E59" s="90">
        <v>43191</v>
      </c>
      <c r="F59" s="89">
        <v>1</v>
      </c>
      <c r="G59" s="91">
        <v>0.61</v>
      </c>
      <c r="H59" s="116" t="s">
        <v>125</v>
      </c>
    </row>
    <row r="60" spans="1:26" s="4" customFormat="1" x14ac:dyDescent="0.25">
      <c r="A60" s="163" t="s">
        <v>7</v>
      </c>
      <c r="B60" s="164"/>
      <c r="C60" s="164"/>
      <c r="D60" s="151"/>
      <c r="E60" s="92"/>
      <c r="F60" s="93"/>
      <c r="G60" s="94">
        <f>SUM(G58:G59)</f>
        <v>23.49</v>
      </c>
      <c r="H60" s="117"/>
    </row>
    <row r="61" spans="1:26" s="4" customFormat="1" x14ac:dyDescent="0.25">
      <c r="A61" s="95"/>
      <c r="B61" s="96"/>
      <c r="C61" s="96"/>
      <c r="D61" s="96"/>
      <c r="E61" s="97"/>
      <c r="F61" s="98"/>
      <c r="G61" s="99"/>
      <c r="H61" s="45"/>
    </row>
    <row r="62" spans="1:26" x14ac:dyDescent="0.25">
      <c r="A62" s="87" t="s">
        <v>48</v>
      </c>
      <c r="B62" s="85"/>
      <c r="C62" s="86"/>
      <c r="D62" s="88"/>
      <c r="E62" s="88"/>
      <c r="F62" s="88"/>
      <c r="G62" s="88"/>
      <c r="H62" s="46"/>
    </row>
    <row r="63" spans="1:26" x14ac:dyDescent="0.25">
      <c r="A63" s="87" t="s">
        <v>49</v>
      </c>
      <c r="B63" s="85"/>
      <c r="C63" s="86"/>
      <c r="D63" s="88"/>
      <c r="E63" s="88"/>
      <c r="F63" s="88"/>
      <c r="G63" s="88"/>
      <c r="H63" s="46"/>
    </row>
    <row r="64" spans="1:26" ht="23.25" customHeight="1" x14ac:dyDescent="0.25">
      <c r="A64" s="161" t="s">
        <v>62</v>
      </c>
      <c r="B64" s="147"/>
      <c r="C64" s="147"/>
      <c r="D64" s="147"/>
      <c r="E64" s="162"/>
      <c r="F64" s="100" t="s">
        <v>59</v>
      </c>
      <c r="G64" s="101" t="s">
        <v>61</v>
      </c>
      <c r="H64" s="46"/>
    </row>
    <row r="65" spans="1:8" x14ac:dyDescent="0.25">
      <c r="A65" s="161" t="s">
        <v>56</v>
      </c>
      <c r="B65" s="147"/>
      <c r="C65" s="147"/>
      <c r="D65" s="147"/>
      <c r="E65" s="162"/>
      <c r="F65" s="89"/>
      <c r="G65" s="89">
        <v>0</v>
      </c>
      <c r="H65" s="46"/>
    </row>
    <row r="66" spans="1:8" x14ac:dyDescent="0.25">
      <c r="A66" s="102"/>
      <c r="B66" s="103"/>
      <c r="C66" s="104"/>
      <c r="D66" s="103"/>
      <c r="E66" s="103"/>
      <c r="F66" s="105"/>
      <c r="G66" s="105"/>
      <c r="H66" s="46"/>
    </row>
    <row r="67" spans="1:8" x14ac:dyDescent="0.25">
      <c r="A67" s="98"/>
      <c r="B67" s="106"/>
      <c r="C67" s="107"/>
      <c r="D67" s="108"/>
      <c r="E67" s="105"/>
      <c r="F67" s="105"/>
      <c r="G67" s="105"/>
      <c r="H67" s="46"/>
    </row>
    <row r="68" spans="1:8" x14ac:dyDescent="0.25">
      <c r="A68" s="46"/>
      <c r="B68" s="85"/>
      <c r="C68" s="86"/>
      <c r="D68" s="46"/>
      <c r="E68" s="46"/>
      <c r="F68" s="46"/>
      <c r="G68" s="46"/>
      <c r="H68" s="46"/>
    </row>
    <row r="69" spans="1:8" x14ac:dyDescent="0.25">
      <c r="A69" s="87" t="s">
        <v>105</v>
      </c>
      <c r="B69" s="85"/>
      <c r="C69" s="86"/>
      <c r="D69" s="46"/>
      <c r="E69" s="41"/>
      <c r="F69" s="41"/>
      <c r="G69" s="41"/>
      <c r="H69" s="46"/>
    </row>
    <row r="70" spans="1:8" x14ac:dyDescent="0.25">
      <c r="A70" s="87" t="s">
        <v>141</v>
      </c>
      <c r="B70" s="109"/>
      <c r="C70" s="110"/>
      <c r="D70" s="87"/>
      <c r="E70" s="41"/>
      <c r="F70" s="41"/>
      <c r="G70" s="41"/>
      <c r="H70" s="46"/>
    </row>
    <row r="71" spans="1:8" ht="72" customHeight="1" x14ac:dyDescent="0.25">
      <c r="A71" s="160" t="s">
        <v>132</v>
      </c>
      <c r="B71" s="160"/>
      <c r="C71" s="160"/>
      <c r="D71" s="160"/>
      <c r="E71" s="160"/>
      <c r="F71" s="160"/>
      <c r="G71" s="160"/>
      <c r="H71" s="46"/>
    </row>
    <row r="72" spans="1:8" x14ac:dyDescent="0.25">
      <c r="A72" s="46"/>
      <c r="B72" s="85"/>
      <c r="C72" s="86"/>
      <c r="D72" s="46"/>
      <c r="E72" s="46"/>
      <c r="F72" s="46"/>
      <c r="G72" s="46"/>
      <c r="H72" s="46"/>
    </row>
    <row r="73" spans="1:8" x14ac:dyDescent="0.25">
      <c r="A73" s="46"/>
      <c r="B73" s="85"/>
      <c r="C73" s="86"/>
      <c r="D73" s="46"/>
      <c r="E73" s="46"/>
      <c r="F73" s="46"/>
      <c r="G73" s="46"/>
      <c r="H73" s="46"/>
    </row>
    <row r="74" spans="1:8" x14ac:dyDescent="0.25">
      <c r="A74" s="45" t="s">
        <v>74</v>
      </c>
      <c r="B74" s="111"/>
      <c r="C74" s="112"/>
      <c r="D74" s="45"/>
      <c r="E74" s="45" t="s">
        <v>75</v>
      </c>
      <c r="F74" s="45"/>
      <c r="G74" s="46"/>
      <c r="H74" s="46"/>
    </row>
    <row r="75" spans="1:8" x14ac:dyDescent="0.25">
      <c r="A75" s="45" t="s">
        <v>76</v>
      </c>
      <c r="B75" s="111"/>
      <c r="C75" s="112"/>
      <c r="D75" s="45"/>
      <c r="E75" s="45"/>
      <c r="F75" s="45"/>
      <c r="G75" s="46"/>
      <c r="H75" s="46"/>
    </row>
    <row r="76" spans="1:8" x14ac:dyDescent="0.25">
      <c r="A76" s="45" t="s">
        <v>104</v>
      </c>
      <c r="B76" s="111"/>
      <c r="C76" s="112"/>
      <c r="D76" s="45"/>
      <c r="E76" s="45"/>
      <c r="F76" s="45"/>
      <c r="G76" s="46"/>
      <c r="H76" s="46"/>
    </row>
    <row r="77" spans="1:8" x14ac:dyDescent="0.25">
      <c r="A77" s="46"/>
      <c r="B77" s="85"/>
      <c r="C77" s="86"/>
      <c r="D77" s="46"/>
      <c r="E77" s="46"/>
      <c r="F77" s="46"/>
      <c r="G77" s="46"/>
      <c r="H77" s="46"/>
    </row>
    <row r="78" spans="1:8" x14ac:dyDescent="0.25">
      <c r="A78" s="113" t="s">
        <v>77</v>
      </c>
      <c r="B78" s="114"/>
      <c r="C78" s="86"/>
      <c r="D78" s="46"/>
      <c r="E78" s="46"/>
      <c r="F78" s="46"/>
      <c r="G78" s="46"/>
      <c r="H78" s="46"/>
    </row>
    <row r="79" spans="1:8" x14ac:dyDescent="0.25">
      <c r="A79" s="113" t="s">
        <v>78</v>
      </c>
      <c r="B79" s="114"/>
      <c r="C79" s="86" t="s">
        <v>25</v>
      </c>
      <c r="D79" s="46"/>
      <c r="E79" s="46"/>
      <c r="F79" s="46"/>
      <c r="G79" s="46"/>
      <c r="H79" s="46"/>
    </row>
    <row r="80" spans="1:8" x14ac:dyDescent="0.25">
      <c r="A80" s="113" t="s">
        <v>79</v>
      </c>
      <c r="B80" s="114"/>
      <c r="C80" s="86" t="s">
        <v>80</v>
      </c>
      <c r="D80" s="46"/>
      <c r="E80" s="46"/>
      <c r="F80" s="46"/>
      <c r="G80" s="46"/>
      <c r="H80" s="46"/>
    </row>
    <row r="81" spans="1:8" x14ac:dyDescent="0.25">
      <c r="A81" s="113" t="s">
        <v>81</v>
      </c>
      <c r="B81" s="114"/>
      <c r="C81" s="86" t="s">
        <v>82</v>
      </c>
      <c r="D81" s="46"/>
      <c r="E81" s="46"/>
      <c r="F81" s="46"/>
      <c r="G81" s="47"/>
      <c r="H81" s="47"/>
    </row>
    <row r="82" spans="1:8" x14ac:dyDescent="0.25">
      <c r="G82" s="17"/>
      <c r="H82" s="17"/>
    </row>
  </sheetData>
  <mergeCells count="46">
    <mergeCell ref="A53:B53"/>
    <mergeCell ref="A50:B50"/>
    <mergeCell ref="A30:B30"/>
    <mergeCell ref="A32:B32"/>
    <mergeCell ref="A36:B36"/>
    <mergeCell ref="A38:B38"/>
    <mergeCell ref="A39:B39"/>
    <mergeCell ref="A40:B40"/>
    <mergeCell ref="A41:B41"/>
    <mergeCell ref="C27:C28"/>
    <mergeCell ref="D27:D28"/>
    <mergeCell ref="E27:E28"/>
    <mergeCell ref="F27:F28"/>
    <mergeCell ref="A52:B52"/>
    <mergeCell ref="A3:B3"/>
    <mergeCell ref="A6:H6"/>
    <mergeCell ref="A71:G71"/>
    <mergeCell ref="A57:D57"/>
    <mergeCell ref="A60:D60"/>
    <mergeCell ref="A64:E64"/>
    <mergeCell ref="A65:E65"/>
    <mergeCell ref="A58:D58"/>
    <mergeCell ref="A34:B34"/>
    <mergeCell ref="A17:B17"/>
    <mergeCell ref="A18:B18"/>
    <mergeCell ref="A21:B21"/>
    <mergeCell ref="A23:B23"/>
    <mergeCell ref="G27:G28"/>
    <mergeCell ref="A26:B26"/>
    <mergeCell ref="A27:B28"/>
    <mergeCell ref="A59:D59"/>
    <mergeCell ref="A4:B4"/>
    <mergeCell ref="A5:B5"/>
    <mergeCell ref="A51:B51"/>
    <mergeCell ref="A46:B46"/>
    <mergeCell ref="A14:B14"/>
    <mergeCell ref="A15:B15"/>
    <mergeCell ref="A20:B20"/>
    <mergeCell ref="A7:B7"/>
    <mergeCell ref="A8:B8"/>
    <mergeCell ref="A10:B10"/>
    <mergeCell ref="A11:H11"/>
    <mergeCell ref="A12:B12"/>
    <mergeCell ref="A48:B48"/>
    <mergeCell ref="A54:H54"/>
    <mergeCell ref="A44:B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2019-02-11T01:47:33Z</cp:lastPrinted>
  <dcterms:created xsi:type="dcterms:W3CDTF">2013-02-18T04:38:06Z</dcterms:created>
  <dcterms:modified xsi:type="dcterms:W3CDTF">2019-02-11T23:54:13Z</dcterms:modified>
</cp:coreProperties>
</file>