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44525" concurrentCalc="0"/>
</workbook>
</file>

<file path=xl/calcChain.xml><?xml version="1.0" encoding="utf-8"?>
<calcChain xmlns="http://schemas.openxmlformats.org/spreadsheetml/2006/main">
  <c r="F21" i="8" l="1"/>
  <c r="F8" i="8"/>
  <c r="E21" i="8"/>
  <c r="E8" i="8"/>
  <c r="H8" i="8"/>
  <c r="H53" i="8"/>
  <c r="G26" i="8"/>
  <c r="F27" i="8"/>
  <c r="G27" i="8"/>
  <c r="G25" i="8"/>
  <c r="H25" i="8"/>
  <c r="F29" i="8"/>
  <c r="E29" i="8"/>
  <c r="G31" i="8"/>
  <c r="G32" i="8"/>
  <c r="G33" i="8"/>
  <c r="G34" i="8"/>
  <c r="G29" i="8"/>
  <c r="H29" i="8"/>
  <c r="H46" i="8"/>
  <c r="F35" i="8"/>
  <c r="F41" i="8"/>
  <c r="F42" i="8"/>
  <c r="E35" i="8"/>
  <c r="E41" i="8"/>
  <c r="E42" i="8"/>
  <c r="D43" i="8"/>
  <c r="G8" i="8"/>
  <c r="G35" i="8"/>
  <c r="G38" i="8"/>
  <c r="G37" i="8"/>
  <c r="G40" i="8"/>
  <c r="G39" i="8"/>
  <c r="G41" i="8"/>
  <c r="G42" i="8"/>
  <c r="H43" i="8"/>
  <c r="H37" i="8"/>
  <c r="H39" i="8"/>
  <c r="H45" i="8"/>
  <c r="H44" i="8"/>
  <c r="H38" i="8"/>
  <c r="F26" i="8"/>
  <c r="E27" i="8"/>
  <c r="E26" i="8"/>
  <c r="H26" i="8"/>
  <c r="H27" i="8"/>
  <c r="C8" i="8"/>
  <c r="H31" i="8"/>
  <c r="H32" i="8"/>
  <c r="H33" i="8"/>
  <c r="H34" i="8"/>
  <c r="H40" i="8"/>
  <c r="G21" i="8"/>
  <c r="G18" i="8"/>
  <c r="G15" i="8"/>
  <c r="G12" i="8"/>
  <c r="C27" i="8"/>
  <c r="C26" i="8"/>
  <c r="C23" i="8"/>
  <c r="C22" i="8"/>
  <c r="C20" i="8"/>
  <c r="C19" i="8"/>
  <c r="C17" i="8"/>
  <c r="C16" i="8"/>
  <c r="E23" i="8"/>
  <c r="F23" i="8"/>
  <c r="D23" i="8"/>
  <c r="H23" i="8"/>
  <c r="E22" i="8"/>
  <c r="F22" i="8"/>
  <c r="D22" i="8"/>
  <c r="H22" i="8"/>
  <c r="H21" i="8"/>
  <c r="F20" i="8"/>
  <c r="E20" i="8"/>
  <c r="D20" i="8"/>
  <c r="H20" i="8"/>
  <c r="F19" i="8"/>
  <c r="E19" i="8"/>
  <c r="D19" i="8"/>
  <c r="H19" i="8"/>
  <c r="H18" i="8"/>
  <c r="F17" i="8"/>
  <c r="E17" i="8"/>
  <c r="D17" i="8"/>
  <c r="H17" i="8"/>
  <c r="F16" i="8"/>
  <c r="E16" i="8"/>
  <c r="D16" i="8"/>
  <c r="H16" i="8"/>
  <c r="H15" i="8"/>
  <c r="F14" i="8"/>
  <c r="E14" i="8"/>
  <c r="D14" i="8"/>
  <c r="H14" i="8"/>
  <c r="F13" i="8"/>
  <c r="E13" i="8"/>
  <c r="D13" i="8"/>
  <c r="H13" i="8"/>
  <c r="H12" i="8"/>
  <c r="G23" i="8"/>
  <c r="G22" i="8"/>
  <c r="G20" i="8"/>
  <c r="G19" i="8"/>
  <c r="G17" i="8"/>
  <c r="G16" i="8"/>
  <c r="G14" i="8"/>
  <c r="G13" i="8"/>
  <c r="F10" i="8"/>
  <c r="E10" i="8"/>
  <c r="D10" i="8"/>
  <c r="H10" i="8"/>
  <c r="F9" i="8"/>
  <c r="E9" i="8"/>
  <c r="H9" i="8"/>
  <c r="G10" i="8"/>
  <c r="G9" i="8"/>
  <c r="C14" i="8"/>
  <c r="C13" i="8"/>
  <c r="C10" i="8"/>
  <c r="C9" i="8"/>
</calcChain>
</file>

<file path=xl/sharedStrings.xml><?xml version="1.0" encoding="utf-8"?>
<sst xmlns="http://schemas.openxmlformats.org/spreadsheetml/2006/main" count="161" uniqueCount="142">
  <si>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</si>
  <si>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</si>
  <si>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</si>
  <si>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</si>
  <si>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</si>
  <si>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</si>
  <si>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</si>
  <si>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</si>
  <si>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</si>
  <si>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</si>
  <si>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</si>
  <si>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</si>
  <si>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</si>
  <si>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</si>
  <si>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</si>
  <si>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</si>
  <si>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</si>
  <si>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</si>
  <si>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</si>
  <si>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</si>
  <si>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</si>
  <si>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</si>
  <si>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</si>
  <si>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</si>
  <si>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</si>
  <si>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</si>
  <si>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</si>
  <si>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</si>
  <si>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</si>
  <si>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</si>
  <si>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</si>
  <si>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</si>
  <si>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</si>
  <si>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</si>
  <si>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</si>
  <si>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</si>
  <si>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</si>
  <si>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</si>
  <si>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</si>
  <si>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</si>
  <si>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</si>
  <si>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</si>
  <si>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</si>
  <si>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</si>
  <si>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</si>
  <si>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</si>
  <si>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</si>
  <si>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</si>
  <si>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</si>
  <si>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</si>
  <si>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</si>
  <si>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</si>
  <si>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</si>
  <si>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</si>
  <si>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</si>
  <si>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</si>
  <si>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</si>
  <si>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</si>
  <si>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</si>
  <si>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</si>
  <si>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</si>
  <si>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</si>
  <si>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</si>
  <si>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</si>
  <si>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</si>
  <si>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</si>
  <si>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</si>
  <si>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</si>
  <si>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</si>
  <si>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</si>
  <si>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</si>
  <si>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</si>
  <si>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</si>
  <si>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</si>
  <si>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</si>
  <si>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</si>
  <si>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</si>
  <si>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Договор управления</t>
  </si>
  <si>
    <t xml:space="preserve"> ООО "Управляющая компания Ленинского района-1"</t>
  </si>
  <si>
    <t>1.Сведения об Управляющей компании Ленинского района-1</t>
  </si>
  <si>
    <t>Ленинского района-1":</t>
  </si>
  <si>
    <t>uklr2006@mail.ru</t>
  </si>
  <si>
    <t>2-260-343</t>
  </si>
  <si>
    <t>01.05.2009г.</t>
  </si>
  <si>
    <t>1.4 Вывоз и утилизация ТБО</t>
  </si>
  <si>
    <t>от 30.07. 2007г. Серия 25 № 002827459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</si>
  <si>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</si>
  <si>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</si>
  <si>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</si>
  <si>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</si>
  <si>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</si>
  <si>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</si>
  <si>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</si>
  <si>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</si>
  <si>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</si>
  <si>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</si>
  <si>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</si>
  <si>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</si>
  <si>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</si>
  <si>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</si>
  <si>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Ярд"</t>
  </si>
  <si>
    <t>№ 24 по ул. Партизанский пр-кт</t>
  </si>
  <si>
    <t>Часть 4</t>
  </si>
  <si>
    <t>ООО "Комфорт"</t>
  </si>
  <si>
    <t>ул. Тунгусская, 8</t>
  </si>
  <si>
    <t>Колличество проживающих</t>
  </si>
  <si>
    <t>ИТОГО ПО ДОМУ:</t>
  </si>
  <si>
    <t>ИТОГО П ПРОЧИМ УСЛУГАМ:</t>
  </si>
  <si>
    <t>ПРОЧИЕ УСЛУГИ: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</si>
  <si>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</si>
  <si>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</si>
  <si>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</si>
  <si>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ДОМУ:</t>
  </si>
  <si>
    <t>ВСЕГО С УЧЕТОМ ОСТАТКОВ:</t>
  </si>
  <si>
    <t>4. Рекламные конструкции на общедомовом имуществе</t>
  </si>
  <si>
    <t>ООО " Восток Мегаполис "</t>
  </si>
  <si>
    <t>196,00 м2</t>
  </si>
  <si>
    <t>в т.ч. услуги по управлению, налоги</t>
  </si>
  <si>
    <t>5. Текущий ремонт коммуникаций, проходящих через нежилые помещения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</si>
  <si>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</si>
  <si>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</si>
  <si>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</si>
  <si>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</si>
  <si>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</si>
  <si>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</si>
  <si>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1164,70 м2</t>
  </si>
  <si>
    <t>4.1 в т.ч. услуги по управлению, налоги</t>
  </si>
  <si>
    <t>Исполнитель</t>
  </si>
  <si>
    <t xml:space="preserve">                       Отчет ООО "Управляющей компании Ленинского района-1"  за 2019 г.</t>
  </si>
  <si>
    <t>91,30 м2</t>
  </si>
  <si>
    <t>1.Отчет об исполнении договора управления за 2019 г.(тыс.р.)</t>
  </si>
  <si>
    <t xml:space="preserve"> начисления и фактическое поступление средств по статьям затрат за 2019 г.(тыс.р.)</t>
  </si>
  <si>
    <t>3. Перечень работ, выполненных по статье " текущий ремонт"  в 2019 году.</t>
  </si>
  <si>
    <t>Вертикаль</t>
  </si>
  <si>
    <t>Ремонт водостока</t>
  </si>
  <si>
    <t>1 компл.</t>
  </si>
  <si>
    <t>переходящие остатки д/ср-в на конец 2019г.</t>
  </si>
  <si>
    <t>План по статье "текущий ремонт" на 2020 год</t>
  </si>
  <si>
    <t>Предложение Управляющей компании: ремонт козырька над входом во второй подьезд,  ремонт системы электроснабжения в местах общего пользования. При недостаточном количестве средств, выполнение предлагаемых работ возможно за счет дополнительного сбора. Собственникам требуется предоставить протокол общего собрания о проведении предложенных, либо иных работ.</t>
  </si>
  <si>
    <t>2-205-087</t>
  </si>
  <si>
    <t>переходящие остатки д/ср-в на начало 01.01. 2019 г.</t>
  </si>
  <si>
    <t>ИСХ   №   13 /02         от   "  04.02.2020г"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</si>
</sst>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00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0" fillId="0" borderId="0" xfId="0" applyNumberFormat="1" applyBorder="1" applyAlignment="1"/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Fill="1" applyBorder="1" applyAlignment="1"/>
    <xf numFmtId="0" fontId="3" fillId="0" borderId="8" xfId="0" applyFont="1" applyBorder="1"/>
    <xf numFmtId="0" fontId="3" fillId="0" borderId="10" xfId="0" applyFont="1" applyBorder="1"/>
    <xf numFmtId="0" fontId="3" fillId="0" borderId="9" xfId="0" applyFont="1" applyBorder="1"/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2" fontId="9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/>
    </xf>
    <xf numFmtId="2" fontId="0" fillId="0" borderId="0" xfId="0" applyNumberFormat="1"/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7" fillId="2" borderId="0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0" fontId="3" fillId="0" borderId="0" xfId="0" applyFont="1" applyFill="1" applyBorder="1" applyAlignment="1">
      <alignment horizontal="center" wrapText="1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164" fontId="9" fillId="2" borderId="1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0" fillId="2" borderId="1" xfId="0" applyFill="1" applyBorder="1"/>
    <xf numFmtId="0" fontId="9" fillId="2" borderId="1" xfId="0" applyFont="1" applyFill="1" applyBorder="1" applyAlignment="1">
      <alignment horizontal="center"/>
    </xf>
    <xf numFmtId="2" fontId="9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0" fontId="4" fillId="2" borderId="1" xfId="0" applyFont="1" applyFill="1" applyBorder="1"/>
    <xf numFmtId="0" fontId="9" fillId="2" borderId="4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2" fontId="0" fillId="2" borderId="0" xfId="0" applyNumberFormat="1" applyFill="1" applyBorder="1"/>
    <xf numFmtId="2" fontId="9" fillId="2" borderId="3" xfId="0" applyNumberFormat="1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0" fontId="0" fillId="0" borderId="0" xfId="0" applyAlignment="1"/>
    <xf numFmtId="0" fontId="3" fillId="2" borderId="4" xfId="0" applyFont="1" applyFill="1" applyBorder="1" applyAlignment="1"/>
    <xf numFmtId="0" fontId="3" fillId="2" borderId="8" xfId="0" applyFont="1" applyFill="1" applyBorder="1" applyAlignment="1"/>
    <xf numFmtId="2" fontId="3" fillId="2" borderId="3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0" applyFont="1"/>
    <xf numFmtId="0" fontId="0" fillId="0" borderId="0" xfId="0" applyFont="1"/>
    <xf numFmtId="0" fontId="9" fillId="2" borderId="7" xfId="0" applyFont="1" applyFill="1" applyBorder="1" applyAlignment="1">
      <alignment wrapText="1"/>
    </xf>
    <xf numFmtId="0" fontId="9" fillId="2" borderId="7" xfId="0" applyFont="1" applyFill="1" applyBorder="1" applyAlignment="1"/>
    <xf numFmtId="2" fontId="9" fillId="2" borderId="7" xfId="0" applyNumberFormat="1" applyFont="1" applyFill="1" applyBorder="1" applyAlignment="1">
      <alignment horizontal="center"/>
    </xf>
    <xf numFmtId="164" fontId="9" fillId="2" borderId="7" xfId="0" applyNumberFormat="1" applyFont="1" applyFill="1" applyBorder="1" applyAlignment="1">
      <alignment horizontal="center"/>
    </xf>
    <xf numFmtId="2" fontId="9" fillId="2" borderId="7" xfId="0" applyNumberFormat="1" applyFont="1" applyFill="1" applyBorder="1"/>
    <xf numFmtId="0" fontId="9" fillId="2" borderId="3" xfId="0" applyFont="1" applyFill="1" applyBorder="1" applyAlignment="1"/>
    <xf numFmtId="164" fontId="9" fillId="2" borderId="3" xfId="0" applyNumberFormat="1" applyFont="1" applyFill="1" applyBorder="1" applyAlignment="1">
      <alignment horizontal="center"/>
    </xf>
    <xf numFmtId="2" fontId="9" fillId="2" borderId="3" xfId="0" applyNumberFormat="1" applyFont="1" applyFill="1" applyBorder="1"/>
    <xf numFmtId="0" fontId="3" fillId="0" borderId="4" xfId="0" applyFont="1" applyBorder="1" applyAlignment="1"/>
    <xf numFmtId="0" fontId="3" fillId="0" borderId="8" xfId="0" applyFont="1" applyBorder="1" applyAlignment="1"/>
    <xf numFmtId="0" fontId="15" fillId="0" borderId="1" xfId="0" applyFont="1" applyBorder="1" applyAlignment="1">
      <alignment horizontal="center"/>
    </xf>
    <xf numFmtId="17" fontId="15" fillId="0" borderId="1" xfId="0" applyNumberFormat="1" applyFont="1" applyBorder="1" applyAlignment="1">
      <alignment horizontal="center"/>
    </xf>
    <xf numFmtId="2" fontId="0" fillId="2" borderId="0" xfId="0" applyNumberFormat="1" applyFill="1"/>
    <xf numFmtId="14" fontId="3" fillId="0" borderId="2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9" fillId="0" borderId="2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3" fillId="2" borderId="2" xfId="0" applyFont="1" applyFill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9" fillId="2" borderId="2" xfId="0" applyFont="1" applyFill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7" fillId="2" borderId="0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9" fillId="2" borderId="2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2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0" borderId="2" xfId="0" applyFont="1" applyBorder="1" applyAlignment="1">
      <alignment horizontal="center"/>
    </xf>
    <xf numFmtId="0" fontId="12" fillId="0" borderId="2" xfId="0" applyFont="1" applyBorder="1" applyAlignment="1"/>
    <xf numFmtId="0" fontId="4" fillId="0" borderId="5" xfId="0" applyFont="1" applyBorder="1" applyAlignment="1"/>
    <xf numFmtId="0" fontId="7" fillId="2" borderId="5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activeCell="E10" sqref="E10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128</v>
      </c>
      <c r="C1" s="1"/>
    </row>
    <row r="2" spans="1:4" ht="15" customHeight="1" x14ac:dyDescent="0.25">
      <c r="A2" s="2" t="s">
        <v>46</v>
      </c>
      <c r="C2" s="4"/>
    </row>
    <row r="3" spans="1:4" ht="15.75" x14ac:dyDescent="0.25">
      <c r="B3" s="4" t="s">
        <v>10</v>
      </c>
      <c r="C3" s="23" t="s">
        <v>101</v>
      </c>
    </row>
    <row r="4" spans="1:4" s="129" customFormat="1" ht="14.25" customHeight="1" x14ac:dyDescent="0.25">
      <c r="A4" s="128" t="s">
        <v>141</v>
      </c>
      <c r="C4" s="4"/>
    </row>
    <row r="5" spans="1:4" ht="15" customHeight="1" x14ac:dyDescent="0.25">
      <c r="A5" s="4" t="s">
        <v>8</v>
      </c>
      <c r="C5" s="4"/>
    </row>
    <row r="6" spans="1:4" s="22" customFormat="1" ht="12.75" customHeight="1" x14ac:dyDescent="0.25">
      <c r="A6" s="4" t="s">
        <v>79</v>
      </c>
      <c r="C6" s="21"/>
    </row>
    <row r="7" spans="1:4" s="22" customFormat="1" ht="12.75" customHeight="1" x14ac:dyDescent="0.25">
      <c r="A7" s="5"/>
      <c r="B7"/>
      <c r="C7"/>
      <c r="D7"/>
    </row>
    <row r="8" spans="1:4" s="3" customFormat="1" ht="15" customHeight="1" x14ac:dyDescent="0.25">
      <c r="A8" s="13" t="s">
        <v>0</v>
      </c>
      <c r="B8" s="14" t="s">
        <v>9</v>
      </c>
      <c r="C8" s="26" t="s">
        <v>78</v>
      </c>
      <c r="D8" s="10"/>
    </row>
    <row r="9" spans="1:4" s="3" customFormat="1" ht="12" customHeight="1" x14ac:dyDescent="0.25">
      <c r="A9" s="13" t="s">
        <v>1</v>
      </c>
      <c r="B9" s="14" t="s">
        <v>11</v>
      </c>
      <c r="C9" s="147" t="s">
        <v>12</v>
      </c>
      <c r="D9" s="148"/>
    </row>
    <row r="10" spans="1:4" s="3" customFormat="1" ht="24" customHeight="1" x14ac:dyDescent="0.25">
      <c r="A10" s="13" t="s">
        <v>2</v>
      </c>
      <c r="B10" s="15" t="s">
        <v>13</v>
      </c>
      <c r="C10" s="149" t="s">
        <v>85</v>
      </c>
      <c r="D10" s="146"/>
    </row>
    <row r="11" spans="1:4" s="3" customFormat="1" ht="15" customHeight="1" x14ac:dyDescent="0.25">
      <c r="A11" s="13" t="s">
        <v>3</v>
      </c>
      <c r="B11" s="14" t="s">
        <v>14</v>
      </c>
      <c r="C11" s="147" t="s">
        <v>15</v>
      </c>
      <c r="D11" s="148"/>
    </row>
    <row r="12" spans="1:4" s="3" customFormat="1" ht="18.75" customHeight="1" x14ac:dyDescent="0.25">
      <c r="A12" s="153">
        <v>5</v>
      </c>
      <c r="B12" s="153" t="s">
        <v>86</v>
      </c>
      <c r="C12" s="57" t="s">
        <v>87</v>
      </c>
      <c r="D12" s="58" t="s">
        <v>88</v>
      </c>
    </row>
    <row r="13" spans="1:4" s="3" customFormat="1" ht="14.25" customHeight="1" x14ac:dyDescent="0.25">
      <c r="A13" s="153"/>
      <c r="B13" s="153"/>
      <c r="C13" s="57" t="s">
        <v>89</v>
      </c>
      <c r="D13" s="58" t="s">
        <v>90</v>
      </c>
    </row>
    <row r="14" spans="1:4" s="3" customFormat="1" x14ac:dyDescent="0.25">
      <c r="A14" s="153"/>
      <c r="B14" s="153"/>
      <c r="C14" s="57" t="s">
        <v>91</v>
      </c>
      <c r="D14" s="58" t="s">
        <v>92</v>
      </c>
    </row>
    <row r="15" spans="1:4" s="3" customFormat="1" ht="16.5" customHeight="1" x14ac:dyDescent="0.25">
      <c r="A15" s="153"/>
      <c r="B15" s="153"/>
      <c r="C15" s="57" t="s">
        <v>93</v>
      </c>
      <c r="D15" s="58" t="s">
        <v>95</v>
      </c>
    </row>
    <row r="16" spans="1:4" s="3" customFormat="1" ht="16.5" customHeight="1" x14ac:dyDescent="0.25">
      <c r="A16" s="153"/>
      <c r="B16" s="153"/>
      <c r="C16" s="57" t="s">
        <v>94</v>
      </c>
      <c r="D16" s="58" t="s">
        <v>88</v>
      </c>
    </row>
    <row r="17" spans="1:4" s="5" customFormat="1" ht="15.75" customHeight="1" x14ac:dyDescent="0.25">
      <c r="A17" s="153"/>
      <c r="B17" s="153"/>
      <c r="C17" s="57" t="s">
        <v>96</v>
      </c>
      <c r="D17" s="58" t="s">
        <v>97</v>
      </c>
    </row>
    <row r="18" spans="1:4" s="5" customFormat="1" ht="15.75" customHeight="1" x14ac:dyDescent="0.25">
      <c r="A18" s="153"/>
      <c r="B18" s="153"/>
      <c r="C18" s="59" t="s">
        <v>98</v>
      </c>
      <c r="D18" s="58" t="s">
        <v>99</v>
      </c>
    </row>
    <row r="19" spans="1:4" ht="21.75" customHeight="1" x14ac:dyDescent="0.25">
      <c r="A19" s="13" t="s">
        <v>4</v>
      </c>
      <c r="B19" s="14" t="s">
        <v>16</v>
      </c>
      <c r="C19" s="154" t="s">
        <v>81</v>
      </c>
      <c r="D19" s="155"/>
    </row>
    <row r="20" spans="1:4" s="5" customFormat="1" ht="19.5" customHeight="1" x14ac:dyDescent="0.25">
      <c r="A20" s="13" t="s">
        <v>5</v>
      </c>
      <c r="B20" s="14" t="s">
        <v>17</v>
      </c>
      <c r="C20" s="156" t="s">
        <v>49</v>
      </c>
      <c r="D20" s="157"/>
    </row>
    <row r="21" spans="1:4" s="5" customFormat="1" ht="15" customHeight="1" x14ac:dyDescent="0.25">
      <c r="A21" s="13" t="s">
        <v>6</v>
      </c>
      <c r="B21" s="14" t="s">
        <v>18</v>
      </c>
      <c r="C21" s="149" t="s">
        <v>19</v>
      </c>
      <c r="D21" s="158"/>
    </row>
    <row r="22" spans="1:4" ht="13.5" customHeight="1" x14ac:dyDescent="0.25">
      <c r="A22" s="24"/>
      <c r="B22" s="25"/>
      <c r="C22" s="24"/>
      <c r="D22" s="24"/>
    </row>
    <row r="23" spans="1:4" x14ac:dyDescent="0.25">
      <c r="A23" s="8" t="s">
        <v>20</v>
      </c>
      <c r="B23" s="17"/>
      <c r="C23" s="17"/>
      <c r="D23" s="17"/>
    </row>
    <row r="24" spans="1:4" ht="12.75" customHeight="1" x14ac:dyDescent="0.25">
      <c r="A24" s="16"/>
      <c r="B24" s="17"/>
      <c r="C24" s="17"/>
      <c r="D24" s="17"/>
    </row>
    <row r="25" spans="1:4" ht="23.25" x14ac:dyDescent="0.25">
      <c r="A25" s="6"/>
      <c r="B25" s="18" t="s">
        <v>21</v>
      </c>
      <c r="C25" s="7" t="s">
        <v>22</v>
      </c>
      <c r="D25" s="9" t="s">
        <v>23</v>
      </c>
    </row>
    <row r="26" spans="1:4" ht="30.75" customHeight="1" x14ac:dyDescent="0.25">
      <c r="A26" s="150" t="s">
        <v>26</v>
      </c>
      <c r="B26" s="151"/>
      <c r="C26" s="151"/>
      <c r="D26" s="152"/>
    </row>
    <row r="27" spans="1:4" ht="12" customHeight="1" x14ac:dyDescent="0.25">
      <c r="A27" s="54"/>
      <c r="B27" s="55"/>
      <c r="C27" s="55"/>
      <c r="D27" s="56"/>
    </row>
    <row r="28" spans="1:4" ht="13.5" customHeight="1" x14ac:dyDescent="0.25">
      <c r="A28" s="7">
        <v>1</v>
      </c>
      <c r="B28" s="6" t="s">
        <v>100</v>
      </c>
      <c r="C28" s="6" t="s">
        <v>24</v>
      </c>
      <c r="D28" s="6" t="s">
        <v>25</v>
      </c>
    </row>
    <row r="29" spans="1:4" x14ac:dyDescent="0.25">
      <c r="A29" s="20" t="s">
        <v>27</v>
      </c>
      <c r="B29" s="19"/>
      <c r="C29" s="19"/>
      <c r="D29" s="63"/>
    </row>
    <row r="30" spans="1:4" x14ac:dyDescent="0.25">
      <c r="A30" s="7">
        <v>1</v>
      </c>
      <c r="B30" s="6" t="s">
        <v>103</v>
      </c>
      <c r="C30" s="6" t="s">
        <v>24</v>
      </c>
      <c r="D30" s="6" t="s">
        <v>82</v>
      </c>
    </row>
    <row r="31" spans="1:4" x14ac:dyDescent="0.25">
      <c r="A31" s="20" t="s">
        <v>39</v>
      </c>
      <c r="B31" s="19"/>
      <c r="C31" s="19"/>
      <c r="D31" s="64"/>
    </row>
    <row r="32" spans="1:4" x14ac:dyDescent="0.25">
      <c r="A32" s="20" t="s">
        <v>40</v>
      </c>
      <c r="B32" s="19"/>
      <c r="C32" s="19"/>
      <c r="D32" s="64"/>
    </row>
    <row r="33" spans="1:4" x14ac:dyDescent="0.25">
      <c r="A33" s="7">
        <v>1</v>
      </c>
      <c r="B33" s="6" t="s">
        <v>115</v>
      </c>
      <c r="C33" s="6" t="s">
        <v>104</v>
      </c>
      <c r="D33" s="6" t="s">
        <v>28</v>
      </c>
    </row>
    <row r="34" spans="1:4" ht="15" customHeight="1" x14ac:dyDescent="0.25">
      <c r="A34" s="20" t="s">
        <v>29</v>
      </c>
      <c r="B34" s="19"/>
      <c r="C34" s="19"/>
      <c r="D34" s="65"/>
    </row>
    <row r="35" spans="1:4" x14ac:dyDescent="0.25">
      <c r="A35" s="7">
        <v>1</v>
      </c>
      <c r="B35" s="6" t="s">
        <v>30</v>
      </c>
      <c r="C35" s="6" t="s">
        <v>24</v>
      </c>
      <c r="D35" s="6" t="s">
        <v>25</v>
      </c>
    </row>
    <row r="36" spans="1:4" x14ac:dyDescent="0.25">
      <c r="A36" s="27"/>
      <c r="B36" s="12"/>
      <c r="C36" s="12"/>
      <c r="D36" s="12"/>
    </row>
    <row r="37" spans="1:4" x14ac:dyDescent="0.25">
      <c r="A37" s="4" t="s">
        <v>45</v>
      </c>
      <c r="B37" s="19"/>
      <c r="C37" s="19"/>
      <c r="D37" s="19"/>
    </row>
    <row r="38" spans="1:4" ht="15" customHeight="1" x14ac:dyDescent="0.25">
      <c r="A38" s="7">
        <v>1</v>
      </c>
      <c r="B38" s="6" t="s">
        <v>31</v>
      </c>
      <c r="C38" s="145">
        <v>1935</v>
      </c>
      <c r="D38" s="144"/>
    </row>
    <row r="39" spans="1:4" x14ac:dyDescent="0.25">
      <c r="A39" s="7">
        <v>2</v>
      </c>
      <c r="B39" s="6" t="s">
        <v>33</v>
      </c>
      <c r="C39" s="145">
        <v>3</v>
      </c>
      <c r="D39" s="144"/>
    </row>
    <row r="40" spans="1:4" x14ac:dyDescent="0.25">
      <c r="A40" s="7">
        <v>3</v>
      </c>
      <c r="B40" s="6" t="s">
        <v>34</v>
      </c>
      <c r="C40" s="145">
        <v>2</v>
      </c>
      <c r="D40" s="144"/>
    </row>
    <row r="41" spans="1:4" ht="15" customHeight="1" x14ac:dyDescent="0.25">
      <c r="A41" s="7">
        <v>4</v>
      </c>
      <c r="B41" s="6" t="s">
        <v>32</v>
      </c>
      <c r="C41" s="145" t="s">
        <v>50</v>
      </c>
      <c r="D41" s="144"/>
    </row>
    <row r="42" spans="1:4" x14ac:dyDescent="0.25">
      <c r="A42" s="7">
        <v>5</v>
      </c>
      <c r="B42" s="6" t="s">
        <v>35</v>
      </c>
      <c r="C42" s="145" t="s">
        <v>50</v>
      </c>
      <c r="D42" s="144"/>
    </row>
    <row r="43" spans="1:4" x14ac:dyDescent="0.25">
      <c r="A43" s="7">
        <v>6</v>
      </c>
      <c r="B43" s="6" t="s">
        <v>36</v>
      </c>
      <c r="C43" s="145" t="s">
        <v>125</v>
      </c>
      <c r="D43" s="144"/>
    </row>
    <row r="44" spans="1:4" ht="15" customHeight="1" x14ac:dyDescent="0.25">
      <c r="A44" s="7">
        <v>7</v>
      </c>
      <c r="B44" s="6" t="s">
        <v>37</v>
      </c>
      <c r="C44" s="145" t="s">
        <v>129</v>
      </c>
      <c r="D44" s="144"/>
    </row>
    <row r="45" spans="1:4" x14ac:dyDescent="0.25">
      <c r="A45" s="7">
        <v>8</v>
      </c>
      <c r="B45" s="6" t="s">
        <v>38</v>
      </c>
      <c r="C45" s="145" t="s">
        <v>116</v>
      </c>
      <c r="D45" s="144"/>
    </row>
    <row r="46" spans="1:4" x14ac:dyDescent="0.25">
      <c r="A46" s="7">
        <v>9</v>
      </c>
      <c r="B46" s="6" t="s">
        <v>105</v>
      </c>
      <c r="C46" s="145">
        <v>67</v>
      </c>
      <c r="D46" s="146"/>
    </row>
    <row r="47" spans="1:4" x14ac:dyDescent="0.25">
      <c r="A47" s="7">
        <v>10</v>
      </c>
      <c r="B47" s="6" t="s">
        <v>77</v>
      </c>
      <c r="C47" s="143" t="s">
        <v>83</v>
      </c>
      <c r="D47" s="144"/>
    </row>
    <row r="48" spans="1:4" x14ac:dyDescent="0.25">
      <c r="A48" s="4"/>
    </row>
    <row r="49" spans="1:4" x14ac:dyDescent="0.25">
      <c r="A49" s="4"/>
    </row>
    <row r="51" spans="1:4" x14ac:dyDescent="0.25">
      <c r="A51" s="60"/>
      <c r="B51" s="60"/>
      <c r="C51" s="41"/>
      <c r="D51" s="61"/>
    </row>
    <row r="52" spans="1:4" x14ac:dyDescent="0.25">
      <c r="A52" s="60"/>
      <c r="B52" s="60"/>
      <c r="C52" s="41"/>
      <c r="D52" s="61"/>
    </row>
    <row r="53" spans="1:4" x14ac:dyDescent="0.25">
      <c r="A53" s="60"/>
      <c r="B53" s="60"/>
      <c r="C53" s="41"/>
      <c r="D53" s="61"/>
    </row>
    <row r="54" spans="1:4" x14ac:dyDescent="0.25">
      <c r="A54" s="60"/>
      <c r="B54" s="60"/>
      <c r="C54" s="41"/>
      <c r="D54" s="61"/>
    </row>
    <row r="55" spans="1:4" x14ac:dyDescent="0.25">
      <c r="A55" s="60"/>
      <c r="B55" s="60"/>
      <c r="C55" s="40"/>
      <c r="D55" s="61"/>
    </row>
    <row r="56" spans="1:4" x14ac:dyDescent="0.25">
      <c r="A56" s="60"/>
      <c r="B56" s="60"/>
      <c r="C56" s="62"/>
      <c r="D56" s="61"/>
    </row>
  </sheetData>
  <mergeCells count="19">
    <mergeCell ref="C40:D40"/>
    <mergeCell ref="C38:D38"/>
    <mergeCell ref="C39:D39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  <mergeCell ref="C47:D47"/>
    <mergeCell ref="C41:D41"/>
    <mergeCell ref="C42:D42"/>
    <mergeCell ref="C43:D43"/>
    <mergeCell ref="C44:D44"/>
    <mergeCell ref="C45:D45"/>
    <mergeCell ref="C46:D4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4"/>
  <sheetViews>
    <sheetView topLeftCell="A10" workbookViewId="0">
      <selection activeCell="A4" sqref="A4:B4"/>
    </sheetView>
  </sheetViews>
  <sheetFormatPr defaultRowHeight="15" x14ac:dyDescent="0.25"/>
  <cols>
    <col min="1" max="1" width="15.85546875" customWidth="1"/>
    <col min="2" max="2" width="13.42578125" style="29" customWidth="1"/>
    <col min="3" max="3" width="8.140625" style="52" customWidth="1"/>
    <col min="4" max="4" width="8" customWidth="1"/>
    <col min="5" max="5" width="11" customWidth="1"/>
    <col min="6" max="6" width="9.7109375" customWidth="1"/>
    <col min="7" max="7" width="13.7109375" customWidth="1"/>
    <col min="8" max="8" width="12" customWidth="1"/>
  </cols>
  <sheetData>
    <row r="1" spans="1:26" x14ac:dyDescent="0.25">
      <c r="A1" s="4" t="s">
        <v>109</v>
      </c>
      <c r="B1"/>
      <c r="C1" s="35"/>
      <c r="D1" s="35"/>
      <c r="G1" s="35"/>
      <c r="H1" s="19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6" ht="16.5" customHeight="1" x14ac:dyDescent="0.25">
      <c r="A2" s="4" t="s">
        <v>130</v>
      </c>
      <c r="B2"/>
      <c r="C2" s="35"/>
      <c r="D2" s="35"/>
      <c r="G2" s="35"/>
      <c r="H2" s="19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spans="1:26" s="101" customFormat="1" ht="23.25" customHeight="1" x14ac:dyDescent="0.25">
      <c r="A3" s="165" t="s">
        <v>140</v>
      </c>
      <c r="B3" s="165"/>
      <c r="C3" s="94"/>
      <c r="D3" s="95">
        <v>-19.23</v>
      </c>
      <c r="E3" s="96"/>
      <c r="F3" s="97"/>
      <c r="G3" s="97"/>
      <c r="H3" s="98"/>
      <c r="I3" s="99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</row>
    <row r="4" spans="1:26" s="101" customFormat="1" ht="14.25" customHeight="1" x14ac:dyDescent="0.25">
      <c r="A4" s="165" t="s">
        <v>110</v>
      </c>
      <c r="B4" s="166"/>
      <c r="C4" s="94"/>
      <c r="D4" s="95">
        <v>152.33000000000001</v>
      </c>
      <c r="E4" s="96"/>
      <c r="F4" s="97"/>
      <c r="G4" s="97"/>
      <c r="H4" s="102"/>
      <c r="I4" s="99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</row>
    <row r="5" spans="1:26" s="101" customFormat="1" ht="13.5" customHeight="1" x14ac:dyDescent="0.25">
      <c r="A5" s="165" t="s">
        <v>111</v>
      </c>
      <c r="B5" s="166"/>
      <c r="C5" s="94"/>
      <c r="D5" s="95">
        <v>-171.56</v>
      </c>
      <c r="E5" s="96"/>
      <c r="F5" s="97"/>
      <c r="G5" s="97"/>
      <c r="H5" s="98"/>
      <c r="I5" s="99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</row>
    <row r="6" spans="1:26" ht="15" customHeight="1" x14ac:dyDescent="0.25">
      <c r="A6" s="193" t="s">
        <v>131</v>
      </c>
      <c r="B6" s="194"/>
      <c r="C6" s="194"/>
      <c r="D6" s="194"/>
      <c r="E6" s="194"/>
      <c r="F6" s="194"/>
      <c r="G6" s="194"/>
      <c r="H6" s="195"/>
      <c r="I6" s="93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spans="1:26" ht="56.25" customHeight="1" x14ac:dyDescent="0.25">
      <c r="A7" s="167" t="s">
        <v>57</v>
      </c>
      <c r="B7" s="168"/>
      <c r="C7" s="48" t="s">
        <v>58</v>
      </c>
      <c r="D7" s="28" t="s">
        <v>59</v>
      </c>
      <c r="E7" s="28" t="s">
        <v>60</v>
      </c>
      <c r="F7" s="28" t="s">
        <v>61</v>
      </c>
      <c r="G7" s="36" t="s">
        <v>62</v>
      </c>
      <c r="H7" s="28" t="s">
        <v>63</v>
      </c>
    </row>
    <row r="8" spans="1:26" s="4" customFormat="1" ht="17.25" customHeight="1" x14ac:dyDescent="0.25">
      <c r="A8" s="167" t="s">
        <v>64</v>
      </c>
      <c r="B8" s="168"/>
      <c r="C8" s="49">
        <f>C12+C15+C18+C21</f>
        <v>15.19</v>
      </c>
      <c r="D8" s="68">
        <v>-96.98</v>
      </c>
      <c r="E8" s="68">
        <f>E12+E15+E18+E21</f>
        <v>212.02</v>
      </c>
      <c r="F8" s="68">
        <f>F12+F15+F18+F21</f>
        <v>166.28</v>
      </c>
      <c r="G8" s="68">
        <f>F8</f>
        <v>166.28</v>
      </c>
      <c r="H8" s="69">
        <f>F8-E8+D8</f>
        <v>-142.72000000000003</v>
      </c>
    </row>
    <row r="9" spans="1:26" x14ac:dyDescent="0.25">
      <c r="A9" s="37" t="s">
        <v>65</v>
      </c>
      <c r="B9" s="38"/>
      <c r="C9" s="50">
        <f>C8-C10</f>
        <v>13.670999999999999</v>
      </c>
      <c r="D9" s="70">
        <v>-87.28</v>
      </c>
      <c r="E9" s="70">
        <f>E8-E10</f>
        <v>190.81800000000001</v>
      </c>
      <c r="F9" s="70">
        <f>F8-F10</f>
        <v>149.65199999999999</v>
      </c>
      <c r="G9" s="70">
        <f>G8-G10</f>
        <v>149.65199999999999</v>
      </c>
      <c r="H9" s="69">
        <f t="shared" ref="H9:H10" si="0">F9-E9+D9</f>
        <v>-128.44600000000003</v>
      </c>
    </row>
    <row r="10" spans="1:26" x14ac:dyDescent="0.25">
      <c r="A10" s="169" t="s">
        <v>66</v>
      </c>
      <c r="B10" s="170"/>
      <c r="C10" s="50">
        <f>C8*10%</f>
        <v>1.5190000000000001</v>
      </c>
      <c r="D10" s="70">
        <f>D8*10%</f>
        <v>-9.6980000000000004</v>
      </c>
      <c r="E10" s="70">
        <f>E8*10%</f>
        <v>21.202000000000002</v>
      </c>
      <c r="F10" s="70">
        <f>F8*10%</f>
        <v>16.628</v>
      </c>
      <c r="G10" s="70">
        <f>G8*10%</f>
        <v>16.628</v>
      </c>
      <c r="H10" s="69">
        <f t="shared" si="0"/>
        <v>-14.272000000000002</v>
      </c>
    </row>
    <row r="11" spans="1:26" ht="12.75" customHeight="1" x14ac:dyDescent="0.25">
      <c r="A11" s="171" t="s">
        <v>67</v>
      </c>
      <c r="B11" s="172"/>
      <c r="C11" s="172"/>
      <c r="D11" s="172"/>
      <c r="E11" s="172"/>
      <c r="F11" s="172"/>
      <c r="G11" s="172"/>
      <c r="H11" s="173"/>
    </row>
    <row r="12" spans="1:26" x14ac:dyDescent="0.25">
      <c r="A12" s="198" t="s">
        <v>47</v>
      </c>
      <c r="B12" s="199"/>
      <c r="C12" s="49">
        <v>4.84</v>
      </c>
      <c r="D12" s="74">
        <v>-31.75</v>
      </c>
      <c r="E12" s="74">
        <v>67.55</v>
      </c>
      <c r="F12" s="74">
        <v>53.1</v>
      </c>
      <c r="G12" s="74">
        <f>F12</f>
        <v>53.1</v>
      </c>
      <c r="H12" s="70">
        <f>F12-E12+D12</f>
        <v>-46.199999999999996</v>
      </c>
      <c r="J12" s="75"/>
    </row>
    <row r="13" spans="1:26" x14ac:dyDescent="0.25">
      <c r="A13" s="37" t="s">
        <v>65</v>
      </c>
      <c r="B13" s="38"/>
      <c r="C13" s="50">
        <f>C12-C14</f>
        <v>4.3559999999999999</v>
      </c>
      <c r="D13" s="70">
        <f>D12-D14</f>
        <v>-28.574999999999999</v>
      </c>
      <c r="E13" s="70">
        <f>E12-E14</f>
        <v>60.794999999999995</v>
      </c>
      <c r="F13" s="70">
        <f>F12-F14</f>
        <v>47.79</v>
      </c>
      <c r="G13" s="70">
        <f>G12-G14</f>
        <v>47.79</v>
      </c>
      <c r="H13" s="70">
        <f t="shared" ref="H13:H23" si="1">F13-E13+D13</f>
        <v>-41.58</v>
      </c>
      <c r="J13" s="75"/>
    </row>
    <row r="14" spans="1:26" x14ac:dyDescent="0.25">
      <c r="A14" s="169" t="s">
        <v>66</v>
      </c>
      <c r="B14" s="170"/>
      <c r="C14" s="50">
        <f>C12*10%</f>
        <v>0.48399999999999999</v>
      </c>
      <c r="D14" s="70">
        <f>D12*10%</f>
        <v>-3.1750000000000003</v>
      </c>
      <c r="E14" s="70">
        <f>E12*10%</f>
        <v>6.7549999999999999</v>
      </c>
      <c r="F14" s="70">
        <f>F12*10%</f>
        <v>5.3100000000000005</v>
      </c>
      <c r="G14" s="70">
        <f>G12*10%</f>
        <v>5.3100000000000005</v>
      </c>
      <c r="H14" s="70">
        <f t="shared" si="1"/>
        <v>-4.6199999999999992</v>
      </c>
      <c r="J14" s="75"/>
    </row>
    <row r="15" spans="1:26" ht="23.25" customHeight="1" x14ac:dyDescent="0.25">
      <c r="A15" s="198" t="s">
        <v>41</v>
      </c>
      <c r="B15" s="199"/>
      <c r="C15" s="49">
        <v>3.51</v>
      </c>
      <c r="D15" s="74">
        <v>-22.27</v>
      </c>
      <c r="E15" s="74">
        <v>48.99</v>
      </c>
      <c r="F15" s="74">
        <v>39.54</v>
      </c>
      <c r="G15" s="74">
        <f>F15</f>
        <v>39.54</v>
      </c>
      <c r="H15" s="70">
        <f t="shared" si="1"/>
        <v>-31.720000000000002</v>
      </c>
    </row>
    <row r="16" spans="1:26" x14ac:dyDescent="0.25">
      <c r="A16" s="37" t="s">
        <v>65</v>
      </c>
      <c r="B16" s="38"/>
      <c r="C16" s="50">
        <f>C15-C17</f>
        <v>3.1589999999999998</v>
      </c>
      <c r="D16" s="70">
        <f>D15-D17</f>
        <v>-20.042999999999999</v>
      </c>
      <c r="E16" s="70">
        <f>E15-E17</f>
        <v>44.091000000000001</v>
      </c>
      <c r="F16" s="70">
        <f>F15-F17</f>
        <v>35.585999999999999</v>
      </c>
      <c r="G16" s="70">
        <f>G15-G17</f>
        <v>35.585999999999999</v>
      </c>
      <c r="H16" s="70">
        <f t="shared" si="1"/>
        <v>-28.548000000000002</v>
      </c>
    </row>
    <row r="17" spans="1:8" ht="15" customHeight="1" x14ac:dyDescent="0.25">
      <c r="A17" s="169" t="s">
        <v>66</v>
      </c>
      <c r="B17" s="170"/>
      <c r="C17" s="50">
        <f>C15*10%</f>
        <v>0.35099999999999998</v>
      </c>
      <c r="D17" s="70">
        <f>D15*10%</f>
        <v>-2.2269999999999999</v>
      </c>
      <c r="E17" s="70">
        <f>E15*10%</f>
        <v>4.8990000000000009</v>
      </c>
      <c r="F17" s="70">
        <f>F15*10%</f>
        <v>3.9540000000000002</v>
      </c>
      <c r="G17" s="70">
        <f>G15*10%</f>
        <v>3.9540000000000002</v>
      </c>
      <c r="H17" s="70">
        <f t="shared" si="1"/>
        <v>-3.1720000000000006</v>
      </c>
    </row>
    <row r="18" spans="1:8" ht="12" customHeight="1" x14ac:dyDescent="0.25">
      <c r="A18" s="198" t="s">
        <v>48</v>
      </c>
      <c r="B18" s="199"/>
      <c r="C18" s="48">
        <v>2.41</v>
      </c>
      <c r="D18" s="74">
        <v>-15.38</v>
      </c>
      <c r="E18" s="74">
        <v>33.64</v>
      </c>
      <c r="F18" s="74">
        <v>26.44</v>
      </c>
      <c r="G18" s="74">
        <f>F18</f>
        <v>26.44</v>
      </c>
      <c r="H18" s="70">
        <f t="shared" si="1"/>
        <v>-22.58</v>
      </c>
    </row>
    <row r="19" spans="1:8" ht="13.5" customHeight="1" x14ac:dyDescent="0.25">
      <c r="A19" s="37" t="s">
        <v>65</v>
      </c>
      <c r="B19" s="38"/>
      <c r="C19" s="50">
        <f>C18-C20</f>
        <v>2.169</v>
      </c>
      <c r="D19" s="70">
        <f>D18-D20</f>
        <v>-13.842000000000001</v>
      </c>
      <c r="E19" s="70">
        <f>E18-E20</f>
        <v>30.276</v>
      </c>
      <c r="F19" s="70">
        <f>F18-F20</f>
        <v>23.795999999999999</v>
      </c>
      <c r="G19" s="70">
        <f>G18-G20</f>
        <v>23.795999999999999</v>
      </c>
      <c r="H19" s="70">
        <f t="shared" si="1"/>
        <v>-20.322000000000003</v>
      </c>
    </row>
    <row r="20" spans="1:8" ht="12.75" customHeight="1" x14ac:dyDescent="0.25">
      <c r="A20" s="169" t="s">
        <v>66</v>
      </c>
      <c r="B20" s="170"/>
      <c r="C20" s="50">
        <f>C18*10%</f>
        <v>0.24100000000000002</v>
      </c>
      <c r="D20" s="70">
        <f>D18*10%</f>
        <v>-1.5380000000000003</v>
      </c>
      <c r="E20" s="70">
        <f>E18*10%</f>
        <v>3.3640000000000003</v>
      </c>
      <c r="F20" s="70">
        <f>F18*10%</f>
        <v>2.6440000000000001</v>
      </c>
      <c r="G20" s="70">
        <f>G18*10%</f>
        <v>2.6440000000000001</v>
      </c>
      <c r="H20" s="70">
        <f t="shared" si="1"/>
        <v>-2.2580000000000005</v>
      </c>
    </row>
    <row r="21" spans="1:8" ht="14.25" customHeight="1" x14ac:dyDescent="0.25">
      <c r="A21" s="11" t="s">
        <v>84</v>
      </c>
      <c r="B21" s="39"/>
      <c r="C21" s="51">
        <v>4.43</v>
      </c>
      <c r="D21" s="70">
        <v>-27.56</v>
      </c>
      <c r="E21" s="70">
        <f>59.94+0.51+0.13+1.26</f>
        <v>61.839999999999996</v>
      </c>
      <c r="F21" s="70">
        <f>45.75+0.39+0.1+0.96</f>
        <v>47.2</v>
      </c>
      <c r="G21" s="70">
        <f>F21</f>
        <v>47.2</v>
      </c>
      <c r="H21" s="70">
        <f t="shared" si="1"/>
        <v>-42.199999999999989</v>
      </c>
    </row>
    <row r="22" spans="1:8" ht="14.25" customHeight="1" x14ac:dyDescent="0.25">
      <c r="A22" s="37" t="s">
        <v>65</v>
      </c>
      <c r="B22" s="38"/>
      <c r="C22" s="50">
        <f>C21-C23</f>
        <v>3.9869999999999997</v>
      </c>
      <c r="D22" s="70">
        <f>D21-D23</f>
        <v>-24.803999999999998</v>
      </c>
      <c r="E22" s="70">
        <f>E21-E23</f>
        <v>55.655999999999999</v>
      </c>
      <c r="F22" s="70">
        <f>F21-F23</f>
        <v>42.480000000000004</v>
      </c>
      <c r="G22" s="70">
        <f>G21-G23</f>
        <v>42.480000000000004</v>
      </c>
      <c r="H22" s="70">
        <f t="shared" si="1"/>
        <v>-37.97999999999999</v>
      </c>
    </row>
    <row r="23" spans="1:8" x14ac:dyDescent="0.25">
      <c r="A23" s="169" t="s">
        <v>66</v>
      </c>
      <c r="B23" s="170"/>
      <c r="C23" s="50">
        <f>C21*10%</f>
        <v>0.443</v>
      </c>
      <c r="D23" s="70">
        <f>D21*10%</f>
        <v>-2.7560000000000002</v>
      </c>
      <c r="E23" s="70">
        <f>E21*10%</f>
        <v>6.1840000000000002</v>
      </c>
      <c r="F23" s="70">
        <f>F21*10%</f>
        <v>4.7200000000000006</v>
      </c>
      <c r="G23" s="70">
        <f>G21*10%</f>
        <v>4.7200000000000006</v>
      </c>
      <c r="H23" s="70">
        <f t="shared" si="1"/>
        <v>-4.22</v>
      </c>
    </row>
    <row r="24" spans="1:8" s="101" customFormat="1" ht="9.75" customHeight="1" x14ac:dyDescent="0.25">
      <c r="A24" s="103"/>
      <c r="B24" s="104"/>
      <c r="C24" s="105"/>
      <c r="D24" s="106"/>
      <c r="E24" s="107"/>
      <c r="F24" s="107"/>
      <c r="G24" s="108"/>
      <c r="H24" s="109"/>
    </row>
    <row r="25" spans="1:8" s="4" customFormat="1" ht="19.5" customHeight="1" x14ac:dyDescent="0.25">
      <c r="A25" s="167" t="s">
        <v>42</v>
      </c>
      <c r="B25" s="168"/>
      <c r="C25" s="51">
        <v>4.57</v>
      </c>
      <c r="D25" s="69">
        <v>24.38</v>
      </c>
      <c r="E25" s="69">
        <v>63.78</v>
      </c>
      <c r="F25" s="69">
        <v>50.13</v>
      </c>
      <c r="G25" s="71">
        <f>G26+G27</f>
        <v>20.013000000000002</v>
      </c>
      <c r="H25" s="69">
        <f>F25-E25-G25+D25+F25</f>
        <v>40.847000000000008</v>
      </c>
    </row>
    <row r="26" spans="1:8" s="4" customFormat="1" ht="18.75" customHeight="1" x14ac:dyDescent="0.25">
      <c r="A26" s="66" t="s">
        <v>68</v>
      </c>
      <c r="B26" s="67"/>
      <c r="C26" s="51">
        <f>C25-C27</f>
        <v>4.1130000000000004</v>
      </c>
      <c r="D26" s="69">
        <v>23.5</v>
      </c>
      <c r="E26" s="69">
        <f>E25-E27</f>
        <v>57.402000000000001</v>
      </c>
      <c r="F26" s="69">
        <f>F25-F27</f>
        <v>45.117000000000004</v>
      </c>
      <c r="G26" s="72">
        <f>H53</f>
        <v>15</v>
      </c>
      <c r="H26" s="70">
        <f t="shared" ref="H26:H27" si="2">F26-E26-G26+D26+F26</f>
        <v>41.332000000000008</v>
      </c>
    </row>
    <row r="27" spans="1:8" ht="12.75" customHeight="1" x14ac:dyDescent="0.25">
      <c r="A27" s="169" t="s">
        <v>66</v>
      </c>
      <c r="B27" s="170"/>
      <c r="C27" s="50">
        <f>C25*10%</f>
        <v>0.45700000000000007</v>
      </c>
      <c r="D27" s="7">
        <v>0.89</v>
      </c>
      <c r="E27" s="70">
        <f>E25*10%</f>
        <v>6.3780000000000001</v>
      </c>
      <c r="F27" s="70">
        <f>F25*10%</f>
        <v>5.0130000000000008</v>
      </c>
      <c r="G27" s="70">
        <f>F27</f>
        <v>5.0130000000000008</v>
      </c>
      <c r="H27" s="70">
        <f t="shared" si="2"/>
        <v>-0.47499999999999964</v>
      </c>
    </row>
    <row r="28" spans="1:8" ht="8.25" customHeight="1" x14ac:dyDescent="0.25">
      <c r="A28" s="126"/>
      <c r="B28" s="127"/>
      <c r="C28" s="50"/>
      <c r="D28" s="7"/>
      <c r="E28" s="70"/>
      <c r="F28" s="70"/>
      <c r="G28" s="70"/>
      <c r="H28" s="70"/>
    </row>
    <row r="29" spans="1:8" s="4" customFormat="1" ht="12.75" customHeight="1" x14ac:dyDescent="0.25">
      <c r="A29" s="174" t="s">
        <v>119</v>
      </c>
      <c r="B29" s="175"/>
      <c r="C29" s="97"/>
      <c r="D29" s="96">
        <v>-4.3099999999999996</v>
      </c>
      <c r="E29" s="97">
        <f>E31+E32+E33+E34</f>
        <v>10.4</v>
      </c>
      <c r="F29" s="97">
        <f t="shared" ref="F29:G29" si="3">F31+F32+F33+F34</f>
        <v>8.01</v>
      </c>
      <c r="G29" s="97">
        <f t="shared" si="3"/>
        <v>8.01</v>
      </c>
      <c r="H29" s="96">
        <f>F29-E29-G29+D29+F29</f>
        <v>-6.7000000000000011</v>
      </c>
    </row>
    <row r="30" spans="1:8" ht="12.75" customHeight="1" x14ac:dyDescent="0.25">
      <c r="A30" s="108" t="s">
        <v>120</v>
      </c>
      <c r="B30" s="104"/>
      <c r="C30" s="105"/>
      <c r="D30" s="124"/>
      <c r="E30" s="105"/>
      <c r="F30" s="105"/>
      <c r="G30" s="125"/>
      <c r="H30" s="96"/>
    </row>
    <row r="31" spans="1:8" ht="12.75" customHeight="1" x14ac:dyDescent="0.25">
      <c r="A31" s="161" t="s">
        <v>121</v>
      </c>
      <c r="B31" s="162"/>
      <c r="C31" s="105"/>
      <c r="D31" s="124">
        <v>-0.89</v>
      </c>
      <c r="E31" s="105">
        <v>2.73</v>
      </c>
      <c r="F31" s="105">
        <v>2.06</v>
      </c>
      <c r="G31" s="125">
        <f>F31</f>
        <v>2.06</v>
      </c>
      <c r="H31" s="69">
        <f t="shared" ref="H31:H34" si="4">F31-E31-G31+D31+F31</f>
        <v>-1.56</v>
      </c>
    </row>
    <row r="32" spans="1:8" ht="12.75" customHeight="1" x14ac:dyDescent="0.25">
      <c r="A32" s="161" t="s">
        <v>122</v>
      </c>
      <c r="B32" s="162"/>
      <c r="C32" s="105"/>
      <c r="D32" s="124">
        <v>0</v>
      </c>
      <c r="E32" s="105">
        <v>0</v>
      </c>
      <c r="F32" s="105">
        <v>0</v>
      </c>
      <c r="G32" s="125">
        <f t="shared" ref="G32:G34" si="5">F32</f>
        <v>0</v>
      </c>
      <c r="H32" s="69">
        <f t="shared" si="4"/>
        <v>0</v>
      </c>
    </row>
    <row r="33" spans="1:26" ht="12.75" customHeight="1" x14ac:dyDescent="0.25">
      <c r="A33" s="161" t="s">
        <v>123</v>
      </c>
      <c r="B33" s="162"/>
      <c r="C33" s="105"/>
      <c r="D33" s="124">
        <v>-3.03</v>
      </c>
      <c r="E33" s="105">
        <v>6.28</v>
      </c>
      <c r="F33" s="105">
        <v>4.92</v>
      </c>
      <c r="G33" s="125">
        <f t="shared" si="5"/>
        <v>4.92</v>
      </c>
      <c r="H33" s="69">
        <f t="shared" si="4"/>
        <v>-4.3900000000000006</v>
      </c>
    </row>
    <row r="34" spans="1:26" ht="12.75" customHeight="1" x14ac:dyDescent="0.25">
      <c r="A34" s="161" t="s">
        <v>124</v>
      </c>
      <c r="B34" s="162"/>
      <c r="C34" s="105"/>
      <c r="D34" s="124">
        <v>-0.39</v>
      </c>
      <c r="E34" s="105">
        <v>1.39</v>
      </c>
      <c r="F34" s="105">
        <v>1.03</v>
      </c>
      <c r="G34" s="125">
        <f t="shared" si="5"/>
        <v>1.03</v>
      </c>
      <c r="H34" s="69">
        <f t="shared" si="4"/>
        <v>-0.74999999999999978</v>
      </c>
    </row>
    <row r="35" spans="1:26" s="112" customFormat="1" ht="13.5" customHeight="1" x14ac:dyDescent="0.25">
      <c r="A35" s="196" t="s">
        <v>106</v>
      </c>
      <c r="B35" s="197"/>
      <c r="C35" s="97"/>
      <c r="D35" s="96"/>
      <c r="E35" s="96">
        <f>E8+E25+E29</f>
        <v>286.2</v>
      </c>
      <c r="F35" s="96">
        <f>F8+F25+F29</f>
        <v>224.42</v>
      </c>
      <c r="G35" s="96">
        <f>G8+G25+G29</f>
        <v>194.303</v>
      </c>
      <c r="H35" s="96"/>
    </row>
    <row r="36" spans="1:26" s="112" customFormat="1" ht="13.5" customHeight="1" x14ac:dyDescent="0.25">
      <c r="A36" s="163" t="s">
        <v>108</v>
      </c>
      <c r="B36" s="164"/>
      <c r="C36" s="97"/>
      <c r="D36" s="110"/>
      <c r="E36" s="96"/>
      <c r="F36" s="96"/>
      <c r="G36" s="111"/>
      <c r="H36" s="96"/>
    </row>
    <row r="37" spans="1:26" s="4" customFormat="1" ht="23.25" customHeight="1" x14ac:dyDescent="0.25">
      <c r="A37" s="159" t="s">
        <v>114</v>
      </c>
      <c r="B37" s="160"/>
      <c r="C37" s="87"/>
      <c r="D37" s="88">
        <v>52.19</v>
      </c>
      <c r="E37" s="89">
        <v>69.64</v>
      </c>
      <c r="F37" s="89">
        <v>74.260000000000005</v>
      </c>
      <c r="G37" s="90">
        <f>G38</f>
        <v>34.9</v>
      </c>
      <c r="H37" s="89">
        <f>F37-E37+D37+F37-G37</f>
        <v>96.169999999999987</v>
      </c>
      <c r="I37" s="44"/>
    </row>
    <row r="38" spans="1:26" ht="12.75" customHeight="1" x14ac:dyDescent="0.25">
      <c r="A38" s="138" t="s">
        <v>126</v>
      </c>
      <c r="B38" s="139"/>
      <c r="C38" s="50"/>
      <c r="D38" s="7">
        <v>-70.27</v>
      </c>
      <c r="E38" s="70">
        <v>32.729999999999997</v>
      </c>
      <c r="F38" s="70">
        <v>34.9</v>
      </c>
      <c r="G38" s="73">
        <f>F38</f>
        <v>34.9</v>
      </c>
      <c r="H38" s="70">
        <f>(D38+F38)-E38</f>
        <v>-68.099999999999994</v>
      </c>
    </row>
    <row r="39" spans="1:26" s="119" customFormat="1" ht="24" customHeight="1" x14ac:dyDescent="0.25">
      <c r="A39" s="182" t="s">
        <v>118</v>
      </c>
      <c r="B39" s="183"/>
      <c r="C39" s="117"/>
      <c r="D39" s="117">
        <v>5.49</v>
      </c>
      <c r="E39" s="117">
        <v>4.92</v>
      </c>
      <c r="F39" s="117">
        <v>3.68</v>
      </c>
      <c r="G39" s="118">
        <f>G40</f>
        <v>0.63</v>
      </c>
      <c r="H39" s="96">
        <f t="shared" ref="H39:H40" si="6">F39-E39-G39+D39+F39</f>
        <v>7.3000000000000007</v>
      </c>
    </row>
    <row r="40" spans="1:26" s="119" customFormat="1" ht="13.5" customHeight="1" x14ac:dyDescent="0.25">
      <c r="A40" s="120" t="s">
        <v>117</v>
      </c>
      <c r="B40" s="121"/>
      <c r="C40" s="122"/>
      <c r="D40" s="122">
        <v>0</v>
      </c>
      <c r="E40" s="122">
        <v>0.84</v>
      </c>
      <c r="F40" s="122">
        <v>0.63</v>
      </c>
      <c r="G40" s="123">
        <f>F40</f>
        <v>0.63</v>
      </c>
      <c r="H40" s="96">
        <f t="shared" si="6"/>
        <v>-0.20999999999999996</v>
      </c>
    </row>
    <row r="41" spans="1:26" s="112" customFormat="1" ht="14.25" customHeight="1" x14ac:dyDescent="0.25">
      <c r="A41" s="196" t="s">
        <v>107</v>
      </c>
      <c r="B41" s="197"/>
      <c r="C41" s="97"/>
      <c r="D41" s="113"/>
      <c r="E41" s="96">
        <f>E37+E39</f>
        <v>74.56</v>
      </c>
      <c r="F41" s="96">
        <f>F37+F39</f>
        <v>77.940000000000012</v>
      </c>
      <c r="G41" s="96">
        <f>G37+G39</f>
        <v>35.53</v>
      </c>
      <c r="H41" s="113"/>
    </row>
    <row r="42" spans="1:26" s="101" customFormat="1" x14ac:dyDescent="0.25">
      <c r="A42" s="114" t="s">
        <v>112</v>
      </c>
      <c r="B42" s="115"/>
      <c r="C42" s="97"/>
      <c r="E42" s="97">
        <f>E35+E41</f>
        <v>360.76</v>
      </c>
      <c r="F42" s="97">
        <f>F35+F41</f>
        <v>302.36</v>
      </c>
      <c r="G42" s="97">
        <f>G35+G41</f>
        <v>229.833</v>
      </c>
      <c r="H42" s="109"/>
    </row>
    <row r="43" spans="1:26" s="101" customFormat="1" x14ac:dyDescent="0.25">
      <c r="A43" s="180" t="s">
        <v>113</v>
      </c>
      <c r="B43" s="181"/>
      <c r="C43" s="97"/>
      <c r="D43" s="96">
        <f>D3</f>
        <v>-19.23</v>
      </c>
      <c r="E43" s="97"/>
      <c r="F43" s="97"/>
      <c r="G43" s="97"/>
      <c r="H43" s="96">
        <f>F42-E42+D43+F42-G42</f>
        <v>-5.1029999999999802</v>
      </c>
      <c r="J43" s="142"/>
    </row>
    <row r="44" spans="1:26" s="101" customFormat="1" ht="23.25" customHeight="1" x14ac:dyDescent="0.25">
      <c r="A44" s="165" t="s">
        <v>136</v>
      </c>
      <c r="B44" s="165"/>
      <c r="C44" s="94"/>
      <c r="D44" s="94"/>
      <c r="E44" s="96"/>
      <c r="F44" s="97"/>
      <c r="G44" s="97"/>
      <c r="H44" s="98">
        <f>H45+H46</f>
        <v>-5.1030000000000371</v>
      </c>
      <c r="I44" s="100"/>
      <c r="J44" s="116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</row>
    <row r="45" spans="1:26" s="101" customFormat="1" ht="16.5" customHeight="1" x14ac:dyDescent="0.25">
      <c r="A45" s="165" t="s">
        <v>110</v>
      </c>
      <c r="B45" s="166"/>
      <c r="C45" s="94"/>
      <c r="D45" s="94"/>
      <c r="E45" s="96"/>
      <c r="F45" s="97"/>
      <c r="G45" s="97"/>
      <c r="H45" s="98">
        <f>H37+H39</f>
        <v>103.46999999999998</v>
      </c>
      <c r="I45" s="100"/>
      <c r="J45" s="116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</row>
    <row r="46" spans="1:26" s="101" customFormat="1" ht="15.75" customHeight="1" x14ac:dyDescent="0.25">
      <c r="A46" s="178" t="s">
        <v>111</v>
      </c>
      <c r="B46" s="179"/>
      <c r="C46" s="135"/>
      <c r="D46" s="135"/>
      <c r="E46" s="117"/>
      <c r="F46" s="136"/>
      <c r="G46" s="136"/>
      <c r="H46" s="137">
        <f>H8+H25+H29</f>
        <v>-108.57300000000002</v>
      </c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</row>
    <row r="47" spans="1:26" s="101" customFormat="1" ht="24.75" customHeight="1" x14ac:dyDescent="0.25">
      <c r="A47" s="130"/>
      <c r="B47" s="130"/>
      <c r="C47" s="131"/>
      <c r="D47" s="131"/>
      <c r="E47" s="132"/>
      <c r="F47" s="133"/>
      <c r="G47" s="133"/>
      <c r="H47" s="134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</row>
    <row r="48" spans="1:26" ht="21" customHeight="1" x14ac:dyDescent="0.25">
      <c r="A48" s="176"/>
      <c r="B48" s="177"/>
      <c r="C48" s="177"/>
      <c r="D48" s="177"/>
      <c r="E48" s="177"/>
      <c r="F48" s="177"/>
      <c r="G48" s="177"/>
      <c r="H48" s="177"/>
    </row>
    <row r="49" spans="1:8" ht="16.5" customHeight="1" x14ac:dyDescent="0.25">
      <c r="A49" s="91"/>
      <c r="B49" s="92"/>
      <c r="C49" s="92"/>
      <c r="D49" s="92"/>
      <c r="E49" s="92"/>
      <c r="F49" s="92"/>
      <c r="G49" s="92"/>
      <c r="H49" s="92"/>
    </row>
    <row r="50" spans="1:8" x14ac:dyDescent="0.25">
      <c r="A50" s="21" t="s">
        <v>132</v>
      </c>
      <c r="D50" s="22"/>
      <c r="E50" s="22"/>
      <c r="F50" s="22"/>
      <c r="G50" s="22"/>
    </row>
    <row r="51" spans="1:8" x14ac:dyDescent="0.25">
      <c r="A51" s="190" t="s">
        <v>51</v>
      </c>
      <c r="B51" s="170"/>
      <c r="C51" s="170"/>
      <c r="D51" s="146"/>
      <c r="E51" s="140" t="s">
        <v>127</v>
      </c>
      <c r="F51" s="140" t="s">
        <v>52</v>
      </c>
      <c r="G51" s="140" t="s">
        <v>53</v>
      </c>
      <c r="H51" s="140" t="s">
        <v>54</v>
      </c>
    </row>
    <row r="52" spans="1:8" x14ac:dyDescent="0.25">
      <c r="A52" s="187" t="s">
        <v>134</v>
      </c>
      <c r="B52" s="188"/>
      <c r="C52" s="188"/>
      <c r="D52" s="189"/>
      <c r="E52" s="141" t="s">
        <v>133</v>
      </c>
      <c r="F52" s="31">
        <v>43709</v>
      </c>
      <c r="G52" s="30" t="s">
        <v>135</v>
      </c>
      <c r="H52" s="32">
        <v>15</v>
      </c>
    </row>
    <row r="53" spans="1:8" s="4" customFormat="1" x14ac:dyDescent="0.25">
      <c r="A53" s="191" t="s">
        <v>7</v>
      </c>
      <c r="B53" s="192"/>
      <c r="C53" s="192"/>
      <c r="D53" s="168"/>
      <c r="E53" s="45"/>
      <c r="F53" s="45"/>
      <c r="G53" s="46"/>
      <c r="H53" s="47">
        <f>SUM(H52:H52)</f>
        <v>15</v>
      </c>
    </row>
    <row r="54" spans="1:8" s="4" customFormat="1" x14ac:dyDescent="0.25">
      <c r="A54" s="78"/>
      <c r="B54" s="79"/>
      <c r="C54" s="79"/>
      <c r="D54" s="79"/>
      <c r="E54" s="80"/>
      <c r="F54" s="43"/>
      <c r="G54" s="81"/>
    </row>
    <row r="55" spans="1:8" s="4" customFormat="1" x14ac:dyDescent="0.25">
      <c r="A55" s="78"/>
      <c r="B55" s="79"/>
      <c r="C55" s="79"/>
      <c r="D55" s="79"/>
      <c r="E55" s="80"/>
      <c r="F55" s="43"/>
      <c r="G55" s="81"/>
    </row>
    <row r="56" spans="1:8" x14ac:dyDescent="0.25">
      <c r="A56" s="21" t="s">
        <v>43</v>
      </c>
      <c r="D56" s="22"/>
      <c r="E56" s="22"/>
      <c r="F56" s="22"/>
      <c r="G56" s="22"/>
    </row>
    <row r="57" spans="1:8" x14ac:dyDescent="0.25">
      <c r="A57" s="21" t="s">
        <v>44</v>
      </c>
      <c r="D57" s="22"/>
      <c r="E57" s="22"/>
      <c r="F57" s="22"/>
      <c r="G57" s="22"/>
    </row>
    <row r="58" spans="1:8" ht="23.25" customHeight="1" x14ac:dyDescent="0.25">
      <c r="A58" s="190" t="s">
        <v>56</v>
      </c>
      <c r="B58" s="170"/>
      <c r="C58" s="170"/>
      <c r="D58" s="170"/>
      <c r="E58" s="146"/>
      <c r="F58" s="34" t="s">
        <v>53</v>
      </c>
      <c r="G58" s="33" t="s">
        <v>55</v>
      </c>
    </row>
    <row r="59" spans="1:8" x14ac:dyDescent="0.25">
      <c r="A59" s="190" t="s">
        <v>50</v>
      </c>
      <c r="B59" s="170"/>
      <c r="C59" s="170"/>
      <c r="D59" s="170"/>
      <c r="E59" s="146"/>
      <c r="F59" s="30"/>
      <c r="G59" s="30">
        <v>0</v>
      </c>
    </row>
    <row r="60" spans="1:8" x14ac:dyDescent="0.25">
      <c r="A60" s="40"/>
      <c r="B60" s="41"/>
      <c r="C60" s="53"/>
      <c r="D60" s="41"/>
      <c r="E60" s="41"/>
      <c r="F60" s="42"/>
      <c r="G60" s="42"/>
    </row>
    <row r="62" spans="1:8" x14ac:dyDescent="0.25">
      <c r="A62" s="21" t="s">
        <v>102</v>
      </c>
      <c r="E62" s="35"/>
      <c r="F62" s="82"/>
      <c r="G62" s="35"/>
    </row>
    <row r="63" spans="1:8" x14ac:dyDescent="0.25">
      <c r="A63" s="21" t="s">
        <v>137</v>
      </c>
      <c r="B63" s="83"/>
      <c r="C63" s="84"/>
      <c r="D63" s="21"/>
      <c r="E63" s="35"/>
      <c r="F63" s="82"/>
      <c r="G63" s="35"/>
    </row>
    <row r="64" spans="1:8" ht="56.25" customHeight="1" x14ac:dyDescent="0.25">
      <c r="A64" s="184" t="s">
        <v>138</v>
      </c>
      <c r="B64" s="185"/>
      <c r="C64" s="185"/>
      <c r="D64" s="185"/>
      <c r="E64" s="185"/>
      <c r="F64" s="185"/>
      <c r="G64" s="185"/>
      <c r="H64" s="186"/>
    </row>
    <row r="67" spans="1:6" x14ac:dyDescent="0.25">
      <c r="A67" s="4" t="s">
        <v>69</v>
      </c>
      <c r="B67" s="76"/>
      <c r="C67" s="77"/>
      <c r="D67" s="4"/>
      <c r="E67" s="4" t="s">
        <v>70</v>
      </c>
      <c r="F67" s="4"/>
    </row>
    <row r="68" spans="1:6" x14ac:dyDescent="0.25">
      <c r="A68" s="4" t="s">
        <v>71</v>
      </c>
      <c r="B68" s="76"/>
      <c r="C68" s="77"/>
      <c r="D68" s="4"/>
      <c r="E68" s="4"/>
      <c r="F68" s="4"/>
    </row>
    <row r="69" spans="1:6" x14ac:dyDescent="0.25">
      <c r="A69" s="4" t="s">
        <v>80</v>
      </c>
      <c r="B69" s="76"/>
      <c r="C69" s="77"/>
      <c r="D69" s="4"/>
      <c r="E69" s="4"/>
      <c r="F69" s="4"/>
    </row>
    <row r="71" spans="1:6" x14ac:dyDescent="0.25">
      <c r="A71" s="85" t="s">
        <v>72</v>
      </c>
      <c r="B71" s="86"/>
    </row>
    <row r="72" spans="1:6" x14ac:dyDescent="0.25">
      <c r="A72" s="85" t="s">
        <v>73</v>
      </c>
      <c r="B72" s="86"/>
      <c r="C72" s="52" t="s">
        <v>25</v>
      </c>
    </row>
    <row r="73" spans="1:6" x14ac:dyDescent="0.25">
      <c r="A73" s="85" t="s">
        <v>74</v>
      </c>
      <c r="B73" s="86"/>
      <c r="C73" s="52" t="s">
        <v>75</v>
      </c>
    </row>
    <row r="74" spans="1:6" x14ac:dyDescent="0.25">
      <c r="A74" s="85" t="s">
        <v>76</v>
      </c>
      <c r="B74" s="86"/>
      <c r="C74" s="52" t="s">
        <v>139</v>
      </c>
    </row>
  </sheetData>
  <mergeCells count="38">
    <mergeCell ref="A3:B3"/>
    <mergeCell ref="A6:H6"/>
    <mergeCell ref="A44:B44"/>
    <mergeCell ref="A35:B35"/>
    <mergeCell ref="A41:B41"/>
    <mergeCell ref="A14:B14"/>
    <mergeCell ref="A15:B15"/>
    <mergeCell ref="A17:B17"/>
    <mergeCell ref="A18:B18"/>
    <mergeCell ref="A20:B20"/>
    <mergeCell ref="A7:B7"/>
    <mergeCell ref="A12:B12"/>
    <mergeCell ref="A23:B23"/>
    <mergeCell ref="A25:B25"/>
    <mergeCell ref="A27:B27"/>
    <mergeCell ref="A4:B4"/>
    <mergeCell ref="A64:H64"/>
    <mergeCell ref="A52:D52"/>
    <mergeCell ref="A51:D51"/>
    <mergeCell ref="A53:D53"/>
    <mergeCell ref="A58:E58"/>
    <mergeCell ref="A59:E59"/>
    <mergeCell ref="A48:H48"/>
    <mergeCell ref="A45:B45"/>
    <mergeCell ref="A46:B46"/>
    <mergeCell ref="A43:B43"/>
    <mergeCell ref="A39:B39"/>
    <mergeCell ref="A5:B5"/>
    <mergeCell ref="A8:B8"/>
    <mergeCell ref="A10:B10"/>
    <mergeCell ref="A11:H11"/>
    <mergeCell ref="A29:B29"/>
    <mergeCell ref="A37:B37"/>
    <mergeCell ref="A31:B31"/>
    <mergeCell ref="A32:B32"/>
    <mergeCell ref="A33:B33"/>
    <mergeCell ref="A34:B34"/>
    <mergeCell ref="A36:B36"/>
  </mergeCells>
  <pageMargins left="0.7" right="0.7" top="0.75" bottom="0.75" header="0.3" footer="0.3"/>
  <pageSetup paperSize="9" scale="34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Finans</cp:lastModifiedBy>
  <cp:lastPrinted>2020-01-27T00:51:46Z</cp:lastPrinted>
  <dcterms:created xsi:type="dcterms:W3CDTF">2013-02-18T04:38:06Z</dcterms:created>
  <dcterms:modified xsi:type="dcterms:W3CDTF">2020-02-10T02:36:55Z</dcterms:modified>
</cp:coreProperties>
</file>