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8" i="8"/>
  <c r="E8"/>
  <c r="H8"/>
  <c r="H47"/>
  <c r="G8"/>
  <c r="G34"/>
  <c r="F34"/>
  <c r="E34"/>
  <c r="H28"/>
  <c r="G28"/>
  <c r="F28"/>
  <c r="E28"/>
  <c r="H33"/>
  <c r="H32"/>
  <c r="H31"/>
  <c r="H30"/>
  <c r="F21"/>
  <c r="E21"/>
  <c r="F27"/>
  <c r="G27"/>
  <c r="G25"/>
  <c r="H25"/>
  <c r="F39"/>
  <c r="G39"/>
  <c r="G38"/>
  <c r="H38"/>
  <c r="E39"/>
  <c r="H39"/>
  <c r="F41"/>
  <c r="G41"/>
  <c r="G40"/>
  <c r="H40"/>
  <c r="H46"/>
  <c r="G42"/>
  <c r="F42"/>
  <c r="E42"/>
  <c r="E41"/>
  <c r="H41"/>
  <c r="H36"/>
  <c r="H45"/>
  <c r="D3"/>
  <c r="D44"/>
  <c r="G43"/>
  <c r="F43"/>
  <c r="E43"/>
  <c r="H44"/>
  <c r="F26"/>
  <c r="E27"/>
  <c r="E26"/>
  <c r="G21"/>
  <c r="G18"/>
  <c r="G15"/>
  <c r="G12"/>
  <c r="C27"/>
  <c r="C26"/>
  <c r="C23"/>
  <c r="C22"/>
  <c r="C20"/>
  <c r="C19"/>
  <c r="C17"/>
  <c r="C16"/>
  <c r="H27"/>
  <c r="H26"/>
  <c r="G70"/>
  <c r="E23"/>
  <c r="F23"/>
  <c r="D23"/>
  <c r="H23"/>
  <c r="E22"/>
  <c r="F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G23"/>
  <c r="G22"/>
  <c r="G20"/>
  <c r="G19"/>
  <c r="G17"/>
  <c r="G16"/>
  <c r="G14"/>
  <c r="G13"/>
  <c r="F10"/>
  <c r="E10"/>
  <c r="D10"/>
  <c r="H10"/>
  <c r="F9"/>
  <c r="E9"/>
  <c r="D9"/>
  <c r="H9"/>
  <c r="G10"/>
  <c r="G9"/>
  <c r="G54"/>
  <c r="C14"/>
  <c r="C13"/>
  <c r="C10"/>
  <c r="C9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A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Перспектива Приморье
Гуляев ОВ</t>
        </r>
      </text>
    </comment>
    <comment ref="E3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17% наши
30% ДНР
60% на дом</t>
        </r>
      </text>
    </comment>
    <comment ref="A40" authorId="1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Чернявская 04/188</t>
        </r>
      </text>
    </comment>
  </commentList>
</comments>
</file>

<file path=xl/sharedStrings.xml><?xml version="1.0" encoding="utf-8"?>
<sst xmlns="http://schemas.openxmlformats.org/spreadsheetml/2006/main" count="179" uniqueCount="152">
  <si>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</si>
  <si>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</si>
  <si>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</si>
  <si>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</si>
  <si>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</si>
  <si>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</si>
  <si>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</si>
  <si>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</si>
  <si>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</si>
  <si>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</si>
  <si>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</si>
  <si>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</si>
  <si>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</si>
  <si>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</si>
  <si>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</si>
  <si>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</si>
  <si>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</si>
  <si>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</si>
  <si>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</si>
  <si>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</si>
  <si>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</si>
  <si>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</si>
  <si>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</si>
  <si>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</si>
  <si>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</si>
  <si>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</si>
  <si>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</si>
  <si>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</si>
  <si>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</si>
  <si>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</si>
  <si>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</si>
  <si>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</si>
  <si>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</si>
  <si>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</si>
  <si>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</si>
  <si>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</si>
  <si>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</si>
  <si>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</si>
  <si>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</si>
  <si>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</si>
  <si>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</si>
  <si>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</si>
  <si>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</si>
  <si>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</si>
  <si>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</si>
  <si>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</si>
  <si>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</si>
  <si>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</si>
  <si>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</si>
  <si>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</si>
  <si>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</si>
  <si>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</si>
  <si>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</si>
  <si>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</si>
  <si>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</si>
  <si>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</si>
  <si>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</si>
  <si>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</si>
  <si>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</si>
  <si>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</si>
  <si>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</si>
  <si>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</si>
  <si>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</si>
  <si>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</si>
  <si>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</si>
  <si>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</si>
  <si>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</si>
  <si>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</si>
  <si>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</si>
  <si>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</si>
  <si>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</si>
  <si>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</si>
  <si>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</si>
  <si>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</si>
  <si>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</si>
  <si>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</si>
  <si>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</si>
  <si>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</si>
  <si>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</si>
  <si>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</si>
  <si>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</si>
  <si>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</si>
  <si>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</si>
  <si>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</si>
  <si>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</si>
  <si>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</si>
  <si>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</si>
  <si>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</si>
  <si>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</si>
  <si>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</si>
  <si>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uklr2006@mail.ru</t>
  </si>
  <si>
    <t>2-260-343</t>
  </si>
  <si>
    <t>Партизанский пр-кт, 24</t>
  </si>
  <si>
    <t>01.05.2009г.</t>
  </si>
  <si>
    <t>1.4 Вывоз и утилизация ТБО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</si>
  <si>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</si>
  <si>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</si>
  <si>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</si>
  <si>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</si>
  <si>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</si>
  <si>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</si>
  <si>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</si>
  <si>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</si>
  <si>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</si>
  <si>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</si>
  <si>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</si>
  <si>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</si>
  <si>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</si>
  <si>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</si>
  <si>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</si>
  <si>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</si>
  <si>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</si>
  <si>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24 по ул. Партизанский пр-кт</t>
  </si>
  <si>
    <t>3. Случаи привлечения к административной ответственности:</t>
  </si>
  <si>
    <t>Наименование организации</t>
  </si>
  <si>
    <t>сумма, руб.</t>
  </si>
  <si>
    <t>Часть 4</t>
  </si>
  <si>
    <t>ООО "Комфорт"</t>
  </si>
  <si>
    <t>ул. Тунгусская, 8</t>
  </si>
  <si>
    <t>Колличество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</si>
  <si>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</si>
  <si>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</si>
  <si>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ИТОГО П ПРОЧИМ УСЛУГАМ: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</si>
  <si>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</si>
  <si>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</si>
  <si>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</si>
  <si>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</si>
  <si>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</si>
  <si>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</si>
  <si>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Рекламные конструкции на общедомовом имуществе</t>
  </si>
  <si>
    <t>4.1 Услуги по управл-ию,налоги,30% ДНР</t>
  </si>
  <si>
    <t>ООО " Восток Мегаполис "</t>
  </si>
  <si>
    <t>46,00 м2</t>
  </si>
  <si>
    <t>196,00 м2</t>
  </si>
  <si>
    <t>в т.ч. услуги по управлению, налоги</t>
  </si>
  <si>
    <t>5. Текущий ремонт коммуникаций, проходящих через нежилые помещения</t>
  </si>
  <si>
    <t xml:space="preserve">                       Отчет ООО "Управляющей компании Ленинского района-1"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</si>
  <si>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</si>
  <si>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</si>
  <si>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</si>
  <si>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переходящие остатки д/ср-в на начало 01.01. 2017г.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</si>
  <si>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</si>
  <si>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</si>
  <si>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</si>
  <si>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</si>
  <si>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</si>
  <si>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</si>
  <si>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</si>
  <si>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</si>
  <si>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1164,70 м2</t>
  </si>
  <si>
    <t>Предложение Управляющей компании:  косметический ремонт подъездов с заменой электроснабжения в местах общего пользования. При недостаточном количестве средств, выполнение предлагаемых работ возможно так же частично за счет дополнительного сбора. Собственникам требуется предоставить протокол общего собрания о проведении предложенных, либо иных работ.</t>
  </si>
  <si>
    <t xml:space="preserve">ИСХ   16 / 02          от   " 21  " февраля     2018г.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</si>
</sst>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13" fillId="0" borderId="0" xfId="0" applyFont="1"/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2" fontId="0" fillId="2" borderId="0" xfId="0" applyNumberFormat="1" applyFill="1" applyBorder="1"/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0" fillId="0" borderId="0" xfId="0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16" fontId="3" fillId="0" borderId="2" xfId="0" applyNumberFormat="1" applyFont="1" applyBorder="1" applyAlignment="1"/>
    <xf numFmtId="16" fontId="3" fillId="0" borderId="6" xfId="0" applyNumberFormat="1" applyFont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7" sqref="E17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136</v>
      </c>
      <c r="C1" s="1"/>
    </row>
    <row r="2" spans="1:4" ht="15" customHeight="1">
      <c r="A2" s="2" t="s">
        <v>48</v>
      </c>
      <c r="C2" s="4"/>
    </row>
    <row r="3" spans="1:4" ht="15.75">
      <c r="B3" s="4" t="s">
        <v>10</v>
      </c>
      <c r="C3" s="23" t="s">
        <v>112</v>
      </c>
    </row>
    <row r="4" spans="1:4" ht="14.25" customHeight="1">
      <c r="A4" s="101" t="s">
        <v>151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88</v>
      </c>
      <c r="C6" s="21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6" t="s">
        <v>87</v>
      </c>
      <c r="D8" s="10"/>
    </row>
    <row r="9" spans="1:4" s="3" customFormat="1" ht="12" customHeight="1">
      <c r="A9" s="13" t="s">
        <v>1</v>
      </c>
      <c r="B9" s="14" t="s">
        <v>11</v>
      </c>
      <c r="C9" s="139" t="s">
        <v>12</v>
      </c>
      <c r="D9" s="140"/>
    </row>
    <row r="10" spans="1:4" s="3" customFormat="1" ht="24" customHeight="1">
      <c r="A10" s="13" t="s">
        <v>2</v>
      </c>
      <c r="B10" s="15" t="s">
        <v>13</v>
      </c>
      <c r="C10" s="141" t="s">
        <v>95</v>
      </c>
      <c r="D10" s="138"/>
    </row>
    <row r="11" spans="1:4" s="3" customFormat="1" ht="15" customHeight="1">
      <c r="A11" s="13" t="s">
        <v>3</v>
      </c>
      <c r="B11" s="14" t="s">
        <v>14</v>
      </c>
      <c r="C11" s="139" t="s">
        <v>15</v>
      </c>
      <c r="D11" s="140"/>
    </row>
    <row r="12" spans="1:4" s="3" customFormat="1" ht="18.75" customHeight="1">
      <c r="A12" s="145">
        <v>5</v>
      </c>
      <c r="B12" s="145" t="s">
        <v>96</v>
      </c>
      <c r="C12" s="62" t="s">
        <v>97</v>
      </c>
      <c r="D12" s="63" t="s">
        <v>98</v>
      </c>
    </row>
    <row r="13" spans="1:4" s="3" customFormat="1" ht="14.25" customHeight="1">
      <c r="A13" s="145"/>
      <c r="B13" s="145"/>
      <c r="C13" s="62" t="s">
        <v>99</v>
      </c>
      <c r="D13" s="63" t="s">
        <v>100</v>
      </c>
    </row>
    <row r="14" spans="1:4" s="3" customFormat="1">
      <c r="A14" s="145"/>
      <c r="B14" s="145"/>
      <c r="C14" s="62" t="s">
        <v>101</v>
      </c>
      <c r="D14" s="63" t="s">
        <v>102</v>
      </c>
    </row>
    <row r="15" spans="1:4" s="3" customFormat="1" ht="16.5" customHeight="1">
      <c r="A15" s="145"/>
      <c r="B15" s="145"/>
      <c r="C15" s="62" t="s">
        <v>103</v>
      </c>
      <c r="D15" s="63" t="s">
        <v>104</v>
      </c>
    </row>
    <row r="16" spans="1:4" s="3" customFormat="1" ht="16.5" customHeight="1">
      <c r="A16" s="145"/>
      <c r="B16" s="145"/>
      <c r="C16" s="62" t="s">
        <v>105</v>
      </c>
      <c r="D16" s="63" t="s">
        <v>106</v>
      </c>
    </row>
    <row r="17" spans="1:4" s="5" customFormat="1" ht="15.75" customHeight="1">
      <c r="A17" s="145"/>
      <c r="B17" s="145"/>
      <c r="C17" s="62" t="s">
        <v>107</v>
      </c>
      <c r="D17" s="63" t="s">
        <v>108</v>
      </c>
    </row>
    <row r="18" spans="1:4" s="5" customFormat="1" ht="15.75" customHeight="1">
      <c r="A18" s="145"/>
      <c r="B18" s="145"/>
      <c r="C18" s="64" t="s">
        <v>109</v>
      </c>
      <c r="D18" s="63" t="s">
        <v>110</v>
      </c>
    </row>
    <row r="19" spans="1:4" ht="21.75" customHeight="1">
      <c r="A19" s="13" t="s">
        <v>4</v>
      </c>
      <c r="B19" s="14" t="s">
        <v>16</v>
      </c>
      <c r="C19" s="146" t="s">
        <v>90</v>
      </c>
      <c r="D19" s="147"/>
    </row>
    <row r="20" spans="1:4" s="5" customFormat="1" ht="19.5" customHeight="1">
      <c r="A20" s="13" t="s">
        <v>5</v>
      </c>
      <c r="B20" s="14" t="s">
        <v>17</v>
      </c>
      <c r="C20" s="148" t="s">
        <v>51</v>
      </c>
      <c r="D20" s="149"/>
    </row>
    <row r="21" spans="1:4" s="5" customFormat="1" ht="15" customHeight="1">
      <c r="A21" s="13" t="s">
        <v>6</v>
      </c>
      <c r="B21" s="14" t="s">
        <v>18</v>
      </c>
      <c r="C21" s="141" t="s">
        <v>19</v>
      </c>
      <c r="D21" s="150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0.75" customHeight="1">
      <c r="A26" s="142" t="s">
        <v>26</v>
      </c>
      <c r="B26" s="143"/>
      <c r="C26" s="143"/>
      <c r="D26" s="144"/>
    </row>
    <row r="27" spans="1:4" ht="12" customHeight="1">
      <c r="A27" s="59"/>
      <c r="B27" s="60"/>
      <c r="C27" s="60"/>
      <c r="D27" s="61"/>
    </row>
    <row r="28" spans="1:4" ht="13.5" customHeight="1">
      <c r="A28" s="7">
        <v>1</v>
      </c>
      <c r="B28" s="6" t="s">
        <v>111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68"/>
    </row>
    <row r="30" spans="1:4">
      <c r="A30" s="7">
        <v>1</v>
      </c>
      <c r="B30" s="6" t="s">
        <v>117</v>
      </c>
      <c r="C30" s="6" t="s">
        <v>24</v>
      </c>
      <c r="D30" s="6" t="s">
        <v>91</v>
      </c>
    </row>
    <row r="31" spans="1:4">
      <c r="A31" s="20" t="s">
        <v>39</v>
      </c>
      <c r="B31" s="19"/>
      <c r="C31" s="19"/>
      <c r="D31" s="69"/>
    </row>
    <row r="32" spans="1:4">
      <c r="A32" s="20" t="s">
        <v>40</v>
      </c>
      <c r="B32" s="19"/>
      <c r="C32" s="19"/>
      <c r="D32" s="69"/>
    </row>
    <row r="33" spans="1:4">
      <c r="A33" s="7">
        <v>1</v>
      </c>
      <c r="B33" s="6" t="s">
        <v>131</v>
      </c>
      <c r="C33" s="6" t="s">
        <v>118</v>
      </c>
      <c r="D33" s="6" t="s">
        <v>28</v>
      </c>
    </row>
    <row r="34" spans="1:4" ht="15" customHeight="1">
      <c r="A34" s="20" t="s">
        <v>29</v>
      </c>
      <c r="B34" s="19"/>
      <c r="C34" s="19"/>
      <c r="D34" s="70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7"/>
      <c r="B36" s="12"/>
      <c r="C36" s="12"/>
      <c r="D36" s="12"/>
    </row>
    <row r="37" spans="1:4">
      <c r="A37" s="4" t="s">
        <v>47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37">
        <v>1935</v>
      </c>
      <c r="D38" s="136"/>
    </row>
    <row r="39" spans="1:4">
      <c r="A39" s="7">
        <v>2</v>
      </c>
      <c r="B39" s="6" t="s">
        <v>33</v>
      </c>
      <c r="C39" s="137">
        <v>3</v>
      </c>
      <c r="D39" s="136"/>
    </row>
    <row r="40" spans="1:4">
      <c r="A40" s="7">
        <v>3</v>
      </c>
      <c r="B40" s="6" t="s">
        <v>34</v>
      </c>
      <c r="C40" s="137">
        <v>2</v>
      </c>
      <c r="D40" s="136"/>
    </row>
    <row r="41" spans="1:4" ht="15" customHeight="1">
      <c r="A41" s="7">
        <v>4</v>
      </c>
      <c r="B41" s="6" t="s">
        <v>32</v>
      </c>
      <c r="C41" s="137" t="s">
        <v>52</v>
      </c>
      <c r="D41" s="136"/>
    </row>
    <row r="42" spans="1:4">
      <c r="A42" s="7">
        <v>5</v>
      </c>
      <c r="B42" s="6" t="s">
        <v>35</v>
      </c>
      <c r="C42" s="137" t="s">
        <v>52</v>
      </c>
      <c r="D42" s="136"/>
    </row>
    <row r="43" spans="1:4">
      <c r="A43" s="7">
        <v>6</v>
      </c>
      <c r="B43" s="6" t="s">
        <v>36</v>
      </c>
      <c r="C43" s="137" t="s">
        <v>149</v>
      </c>
      <c r="D43" s="136"/>
    </row>
    <row r="44" spans="1:4" ht="15" customHeight="1">
      <c r="A44" s="7">
        <v>7</v>
      </c>
      <c r="B44" s="6" t="s">
        <v>37</v>
      </c>
      <c r="C44" s="137" t="s">
        <v>132</v>
      </c>
      <c r="D44" s="136"/>
    </row>
    <row r="45" spans="1:4">
      <c r="A45" s="7">
        <v>8</v>
      </c>
      <c r="B45" s="6" t="s">
        <v>38</v>
      </c>
      <c r="C45" s="137" t="s">
        <v>133</v>
      </c>
      <c r="D45" s="136"/>
    </row>
    <row r="46" spans="1:4">
      <c r="A46" s="7">
        <v>9</v>
      </c>
      <c r="B46" s="6" t="s">
        <v>119</v>
      </c>
      <c r="C46" s="137">
        <v>60</v>
      </c>
      <c r="D46" s="138"/>
    </row>
    <row r="47" spans="1:4">
      <c r="A47" s="7">
        <v>10</v>
      </c>
      <c r="B47" s="6" t="s">
        <v>86</v>
      </c>
      <c r="C47" s="135" t="s">
        <v>93</v>
      </c>
      <c r="D47" s="136"/>
    </row>
    <row r="48" spans="1:4">
      <c r="A48" s="4"/>
    </row>
    <row r="49" spans="1:4">
      <c r="A49" s="4"/>
    </row>
    <row r="51" spans="1:4">
      <c r="A51" s="65"/>
      <c r="B51" s="65"/>
      <c r="C51" s="41"/>
      <c r="D51" s="66"/>
    </row>
    <row r="52" spans="1:4">
      <c r="A52" s="65"/>
      <c r="B52" s="65"/>
      <c r="C52" s="41"/>
      <c r="D52" s="66"/>
    </row>
    <row r="53" spans="1:4">
      <c r="A53" s="65"/>
      <c r="B53" s="65"/>
      <c r="C53" s="41"/>
      <c r="D53" s="66"/>
    </row>
    <row r="54" spans="1:4">
      <c r="A54" s="65"/>
      <c r="B54" s="65"/>
      <c r="C54" s="41"/>
      <c r="D54" s="66"/>
    </row>
    <row r="55" spans="1:4">
      <c r="A55" s="65"/>
      <c r="B55" s="65"/>
      <c r="C55" s="40"/>
      <c r="D55" s="66"/>
    </row>
    <row r="56" spans="1:4">
      <c r="A56" s="65"/>
      <c r="B56" s="65"/>
      <c r="C56" s="67"/>
      <c r="D56" s="66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4"/>
  <sheetViews>
    <sheetView workbookViewId="0">
      <selection activeCell="J40" sqref="J40"/>
    </sheetView>
  </sheetViews>
  <sheetFormatPr defaultRowHeight="15"/>
  <cols>
    <col min="1" max="1" width="15.85546875" customWidth="1"/>
    <col min="2" max="2" width="13.42578125" style="29" customWidth="1"/>
    <col min="3" max="3" width="8.5703125" style="55" customWidth="1"/>
    <col min="4" max="4" width="8.28515625" customWidth="1"/>
    <col min="5" max="5" width="9" customWidth="1"/>
    <col min="6" max="6" width="9.7109375" customWidth="1"/>
    <col min="7" max="7" width="13.28515625" customWidth="1"/>
    <col min="8" max="8" width="8.42578125" customWidth="1"/>
  </cols>
  <sheetData>
    <row r="1" spans="1:26">
      <c r="A1" s="4" t="s">
        <v>124</v>
      </c>
      <c r="B1"/>
      <c r="C1" s="35"/>
      <c r="D1" s="35"/>
      <c r="G1" s="35"/>
      <c r="H1" s="19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6.5" customHeight="1">
      <c r="A2" s="4" t="s">
        <v>141</v>
      </c>
      <c r="B2"/>
      <c r="C2" s="35"/>
      <c r="D2" s="35"/>
      <c r="G2" s="35"/>
      <c r="H2" s="19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s="110" customFormat="1" ht="23.25" customHeight="1">
      <c r="A3" s="151" t="s">
        <v>140</v>
      </c>
      <c r="B3" s="151"/>
      <c r="C3" s="103"/>
      <c r="D3" s="104">
        <f>D4+D5</f>
        <v>164.66</v>
      </c>
      <c r="E3" s="105"/>
      <c r="F3" s="106"/>
      <c r="G3" s="106"/>
      <c r="H3" s="107"/>
      <c r="I3" s="108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s="110" customFormat="1" ht="14.25" customHeight="1">
      <c r="A4" s="151" t="s">
        <v>125</v>
      </c>
      <c r="B4" s="152"/>
      <c r="C4" s="103"/>
      <c r="D4" s="104">
        <v>269.13</v>
      </c>
      <c r="E4" s="105"/>
      <c r="F4" s="106"/>
      <c r="G4" s="106"/>
      <c r="H4" s="111"/>
      <c r="I4" s="108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s="110" customFormat="1" ht="13.5" customHeight="1">
      <c r="A5" s="151" t="s">
        <v>126</v>
      </c>
      <c r="B5" s="152"/>
      <c r="C5" s="103"/>
      <c r="D5" s="104">
        <v>-104.47</v>
      </c>
      <c r="E5" s="105"/>
      <c r="F5" s="106"/>
      <c r="G5" s="106"/>
      <c r="H5" s="107"/>
      <c r="I5" s="108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5" customHeight="1">
      <c r="A6" s="183" t="s">
        <v>142</v>
      </c>
      <c r="B6" s="184"/>
      <c r="C6" s="184"/>
      <c r="D6" s="184"/>
      <c r="E6" s="184"/>
      <c r="F6" s="184"/>
      <c r="G6" s="184"/>
      <c r="H6" s="185"/>
      <c r="I6" s="10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56.25" customHeight="1">
      <c r="A7" s="157" t="s">
        <v>59</v>
      </c>
      <c r="B7" s="158"/>
      <c r="C7" s="51" t="s">
        <v>60</v>
      </c>
      <c r="D7" s="28" t="s">
        <v>61</v>
      </c>
      <c r="E7" s="28" t="s">
        <v>62</v>
      </c>
      <c r="F7" s="28" t="s">
        <v>63</v>
      </c>
      <c r="G7" s="36" t="s">
        <v>64</v>
      </c>
      <c r="H7" s="28" t="s">
        <v>65</v>
      </c>
    </row>
    <row r="8" spans="1:26" s="4" customFormat="1" ht="17.25" customHeight="1">
      <c r="A8" s="157" t="s">
        <v>66</v>
      </c>
      <c r="B8" s="158"/>
      <c r="C8" s="52">
        <v>14.23</v>
      </c>
      <c r="D8" s="71">
        <v>-61.17</v>
      </c>
      <c r="E8" s="75">
        <f>E12+E15+E18+E21</f>
        <v>198.89000000000001</v>
      </c>
      <c r="F8" s="75">
        <f>F12+F15+F18+F21</f>
        <v>187.61</v>
      </c>
      <c r="G8" s="75">
        <f>F8</f>
        <v>187.61</v>
      </c>
      <c r="H8" s="76">
        <f>F8-E8+D8</f>
        <v>-72.45</v>
      </c>
    </row>
    <row r="9" spans="1:26">
      <c r="A9" s="37" t="s">
        <v>67</v>
      </c>
      <c r="B9" s="38"/>
      <c r="C9" s="53">
        <f>C8-C10</f>
        <v>12.807</v>
      </c>
      <c r="D9" s="77">
        <f>D8-D10</f>
        <v>-55.052999999999997</v>
      </c>
      <c r="E9" s="77">
        <f>E8-E10</f>
        <v>179.001</v>
      </c>
      <c r="F9" s="77">
        <f>F8-F10</f>
        <v>168.84900000000002</v>
      </c>
      <c r="G9" s="77">
        <f>G8-G10</f>
        <v>168.84900000000002</v>
      </c>
      <c r="H9" s="76">
        <f t="shared" ref="H9:H10" si="0">F9-E9+D9</f>
        <v>-65.204999999999984</v>
      </c>
    </row>
    <row r="10" spans="1:26">
      <c r="A10" s="159" t="s">
        <v>68</v>
      </c>
      <c r="B10" s="160"/>
      <c r="C10" s="53">
        <f>C8*10%</f>
        <v>1.423</v>
      </c>
      <c r="D10" s="77">
        <f>D8*10%</f>
        <v>-6.1170000000000009</v>
      </c>
      <c r="E10" s="77">
        <f>E8*10%</f>
        <v>19.889000000000003</v>
      </c>
      <c r="F10" s="77">
        <f>F8*10%</f>
        <v>18.761000000000003</v>
      </c>
      <c r="G10" s="77">
        <f>G8*10%</f>
        <v>18.761000000000003</v>
      </c>
      <c r="H10" s="76">
        <f t="shared" si="0"/>
        <v>-7.245000000000001</v>
      </c>
    </row>
    <row r="11" spans="1:26" ht="12.75" customHeight="1">
      <c r="A11" s="161" t="s">
        <v>69</v>
      </c>
      <c r="B11" s="162"/>
      <c r="C11" s="162"/>
      <c r="D11" s="162"/>
      <c r="E11" s="162"/>
      <c r="F11" s="162"/>
      <c r="G11" s="162"/>
      <c r="H11" s="163"/>
    </row>
    <row r="12" spans="1:26">
      <c r="A12" s="188" t="s">
        <v>49</v>
      </c>
      <c r="B12" s="189"/>
      <c r="C12" s="52">
        <v>4.76</v>
      </c>
      <c r="D12" s="82">
        <v>-20.53</v>
      </c>
      <c r="E12" s="82">
        <v>66.53</v>
      </c>
      <c r="F12" s="82">
        <v>62.75</v>
      </c>
      <c r="G12" s="82">
        <f>F12</f>
        <v>62.75</v>
      </c>
      <c r="H12" s="77">
        <f>F12-E12+D12</f>
        <v>-24.310000000000002</v>
      </c>
      <c r="J12" s="83"/>
    </row>
    <row r="13" spans="1:26">
      <c r="A13" s="37" t="s">
        <v>67</v>
      </c>
      <c r="B13" s="38"/>
      <c r="C13" s="53">
        <f>C12-C14</f>
        <v>4.2839999999999998</v>
      </c>
      <c r="D13" s="77">
        <f>D12-D14</f>
        <v>-18.477</v>
      </c>
      <c r="E13" s="77">
        <f>E12-E14</f>
        <v>59.877000000000002</v>
      </c>
      <c r="F13" s="77">
        <f>F12-F14</f>
        <v>56.475000000000001</v>
      </c>
      <c r="G13" s="77">
        <f>G12-G14</f>
        <v>56.475000000000001</v>
      </c>
      <c r="H13" s="77">
        <f t="shared" ref="H13:H23" si="1">F13-E13+D13</f>
        <v>-21.879000000000001</v>
      </c>
      <c r="J13" s="83"/>
    </row>
    <row r="14" spans="1:26">
      <c r="A14" s="159" t="s">
        <v>68</v>
      </c>
      <c r="B14" s="160"/>
      <c r="C14" s="53">
        <f>C12*10%</f>
        <v>0.47599999999999998</v>
      </c>
      <c r="D14" s="77">
        <f>D12*10%</f>
        <v>-2.0530000000000004</v>
      </c>
      <c r="E14" s="77">
        <f>E12*10%</f>
        <v>6.6530000000000005</v>
      </c>
      <c r="F14" s="77">
        <f>F12*10%</f>
        <v>6.2750000000000004</v>
      </c>
      <c r="G14" s="77">
        <f>G12*10%</f>
        <v>6.2750000000000004</v>
      </c>
      <c r="H14" s="77">
        <f t="shared" si="1"/>
        <v>-2.4310000000000005</v>
      </c>
      <c r="J14" s="83"/>
    </row>
    <row r="15" spans="1:26" ht="23.25" customHeight="1">
      <c r="A15" s="188" t="s">
        <v>41</v>
      </c>
      <c r="B15" s="189"/>
      <c r="C15" s="52">
        <v>3.45</v>
      </c>
      <c r="D15" s="82">
        <v>-14.18</v>
      </c>
      <c r="E15" s="82">
        <v>48.22</v>
      </c>
      <c r="F15" s="82">
        <v>45.52</v>
      </c>
      <c r="G15" s="82">
        <f>F15</f>
        <v>45.52</v>
      </c>
      <c r="H15" s="77">
        <f t="shared" si="1"/>
        <v>-16.879999999999995</v>
      </c>
    </row>
    <row r="16" spans="1:26">
      <c r="A16" s="37" t="s">
        <v>67</v>
      </c>
      <c r="B16" s="38"/>
      <c r="C16" s="53">
        <f>C15-C17</f>
        <v>3.105</v>
      </c>
      <c r="D16" s="77">
        <f>D15-D17</f>
        <v>-12.762</v>
      </c>
      <c r="E16" s="77">
        <f>E15-E17</f>
        <v>43.397999999999996</v>
      </c>
      <c r="F16" s="77">
        <f>F15-F17</f>
        <v>40.968000000000004</v>
      </c>
      <c r="G16" s="77">
        <f>G15-G17</f>
        <v>40.968000000000004</v>
      </c>
      <c r="H16" s="77">
        <f t="shared" si="1"/>
        <v>-15.191999999999993</v>
      </c>
    </row>
    <row r="17" spans="1:8" ht="15" customHeight="1">
      <c r="A17" s="159" t="s">
        <v>68</v>
      </c>
      <c r="B17" s="160"/>
      <c r="C17" s="53">
        <f>C15*10%</f>
        <v>0.34500000000000003</v>
      </c>
      <c r="D17" s="77">
        <f>D15*10%</f>
        <v>-1.4180000000000001</v>
      </c>
      <c r="E17" s="77">
        <f>E15*10%</f>
        <v>4.8220000000000001</v>
      </c>
      <c r="F17" s="77">
        <f>F15*10%</f>
        <v>4.5520000000000005</v>
      </c>
      <c r="G17" s="77">
        <f>G15*10%</f>
        <v>4.5520000000000005</v>
      </c>
      <c r="H17" s="77">
        <f t="shared" si="1"/>
        <v>-1.6879999999999997</v>
      </c>
    </row>
    <row r="18" spans="1:8" ht="12" customHeight="1">
      <c r="A18" s="188" t="s">
        <v>50</v>
      </c>
      <c r="B18" s="189"/>
      <c r="C18" s="51">
        <v>2.37</v>
      </c>
      <c r="D18" s="82">
        <v>-9.84</v>
      </c>
      <c r="E18" s="82">
        <v>33.119999999999997</v>
      </c>
      <c r="F18" s="82">
        <v>31.27</v>
      </c>
      <c r="G18" s="82">
        <f>F18</f>
        <v>31.27</v>
      </c>
      <c r="H18" s="77">
        <f t="shared" si="1"/>
        <v>-11.689999999999998</v>
      </c>
    </row>
    <row r="19" spans="1:8" ht="13.5" customHeight="1">
      <c r="A19" s="37" t="s">
        <v>67</v>
      </c>
      <c r="B19" s="38"/>
      <c r="C19" s="53">
        <f>C18-C20</f>
        <v>2.133</v>
      </c>
      <c r="D19" s="77">
        <f>D18-D20</f>
        <v>-8.8559999999999999</v>
      </c>
      <c r="E19" s="77">
        <f>E18-E20</f>
        <v>29.807999999999996</v>
      </c>
      <c r="F19" s="77">
        <f>F18-F20</f>
        <v>28.143000000000001</v>
      </c>
      <c r="G19" s="77">
        <f>G18-G20</f>
        <v>28.143000000000001</v>
      </c>
      <c r="H19" s="77">
        <f t="shared" si="1"/>
        <v>-10.520999999999995</v>
      </c>
    </row>
    <row r="20" spans="1:8" ht="12.75" customHeight="1">
      <c r="A20" s="159" t="s">
        <v>68</v>
      </c>
      <c r="B20" s="160"/>
      <c r="C20" s="53">
        <f>C18*10%</f>
        <v>0.23700000000000002</v>
      </c>
      <c r="D20" s="77">
        <f>D18*10%</f>
        <v>-0.98399999999999999</v>
      </c>
      <c r="E20" s="77">
        <f>E18*10%</f>
        <v>3.3119999999999998</v>
      </c>
      <c r="F20" s="77">
        <f>F18*10%</f>
        <v>3.1270000000000002</v>
      </c>
      <c r="G20" s="77">
        <f>G18*10%</f>
        <v>3.1270000000000002</v>
      </c>
      <c r="H20" s="77">
        <f t="shared" si="1"/>
        <v>-1.1689999999999996</v>
      </c>
    </row>
    <row r="21" spans="1:8" ht="14.25" customHeight="1">
      <c r="A21" s="11" t="s">
        <v>94</v>
      </c>
      <c r="B21" s="39"/>
      <c r="C21" s="54">
        <v>3.65</v>
      </c>
      <c r="D21" s="77">
        <v>-16.600000000000001</v>
      </c>
      <c r="E21" s="77">
        <f>6.15+1.54+1.26+42.07</f>
        <v>51.02</v>
      </c>
      <c r="F21" s="77">
        <f>5.8+1.45+1.19+39.63</f>
        <v>48.07</v>
      </c>
      <c r="G21" s="77">
        <f>F21</f>
        <v>48.07</v>
      </c>
      <c r="H21" s="77">
        <f t="shared" si="1"/>
        <v>-19.550000000000004</v>
      </c>
    </row>
    <row r="22" spans="1:8" ht="14.25" customHeight="1">
      <c r="A22" s="37" t="s">
        <v>67</v>
      </c>
      <c r="B22" s="38"/>
      <c r="C22" s="53">
        <f>C21-C23</f>
        <v>3.2850000000000001</v>
      </c>
      <c r="D22" s="77">
        <f>D21-D23</f>
        <v>-14.940000000000001</v>
      </c>
      <c r="E22" s="77">
        <f>E21-E23</f>
        <v>45.918000000000006</v>
      </c>
      <c r="F22" s="77">
        <f>F21-F23</f>
        <v>43.262999999999998</v>
      </c>
      <c r="G22" s="77">
        <f>G21-G23</f>
        <v>43.262999999999998</v>
      </c>
      <c r="H22" s="77">
        <f t="shared" si="1"/>
        <v>-17.59500000000001</v>
      </c>
    </row>
    <row r="23" spans="1:8">
      <c r="A23" s="159" t="s">
        <v>68</v>
      </c>
      <c r="B23" s="160"/>
      <c r="C23" s="53">
        <f>C21*10%</f>
        <v>0.36499999999999999</v>
      </c>
      <c r="D23" s="77">
        <f>D21*10%</f>
        <v>-1.6600000000000001</v>
      </c>
      <c r="E23" s="77">
        <f>E21*10%</f>
        <v>5.1020000000000003</v>
      </c>
      <c r="F23" s="77">
        <f>F21*10%</f>
        <v>4.8070000000000004</v>
      </c>
      <c r="G23" s="77">
        <f>G21*10%</f>
        <v>4.8070000000000004</v>
      </c>
      <c r="H23" s="77">
        <f t="shared" si="1"/>
        <v>-1.9550000000000001</v>
      </c>
    </row>
    <row r="24" spans="1:8" s="110" customFormat="1" ht="9.75" customHeight="1">
      <c r="A24" s="112"/>
      <c r="B24" s="113"/>
      <c r="C24" s="114"/>
      <c r="D24" s="115"/>
      <c r="E24" s="116"/>
      <c r="F24" s="116"/>
      <c r="G24" s="117"/>
      <c r="H24" s="118"/>
    </row>
    <row r="25" spans="1:8" s="4" customFormat="1" ht="19.5" customHeight="1">
      <c r="A25" s="157" t="s">
        <v>42</v>
      </c>
      <c r="B25" s="158"/>
      <c r="C25" s="54">
        <v>4.49</v>
      </c>
      <c r="D25" s="76">
        <v>162.49</v>
      </c>
      <c r="E25" s="76">
        <v>62.75</v>
      </c>
      <c r="F25" s="76">
        <v>59.23</v>
      </c>
      <c r="G25" s="78">
        <f>G26+G27</f>
        <v>5.923</v>
      </c>
      <c r="H25" s="76">
        <f>F25-E25-G25+D25+F25</f>
        <v>212.27699999999999</v>
      </c>
    </row>
    <row r="26" spans="1:8" s="4" customFormat="1" ht="18.75" customHeight="1">
      <c r="A26" s="73" t="s">
        <v>70</v>
      </c>
      <c r="B26" s="74"/>
      <c r="C26" s="54">
        <f>C25-C27</f>
        <v>4.0410000000000004</v>
      </c>
      <c r="D26" s="72">
        <v>160.56</v>
      </c>
      <c r="E26" s="76">
        <f>E25-E27</f>
        <v>56.475000000000001</v>
      </c>
      <c r="F26" s="76">
        <f>F25-F27</f>
        <v>53.306999999999995</v>
      </c>
      <c r="G26" s="79">
        <v>0</v>
      </c>
      <c r="H26" s="77">
        <f t="shared" ref="H26:H27" si="2">F26-E26-G26+D26+F26</f>
        <v>210.69899999999998</v>
      </c>
    </row>
    <row r="27" spans="1:8" ht="12.75" customHeight="1">
      <c r="A27" s="159" t="s">
        <v>68</v>
      </c>
      <c r="B27" s="160"/>
      <c r="C27" s="53">
        <f>C25*10%</f>
        <v>0.44900000000000007</v>
      </c>
      <c r="D27" s="7">
        <v>1.94</v>
      </c>
      <c r="E27" s="77">
        <f>E25*10%</f>
        <v>6.2750000000000004</v>
      </c>
      <c r="F27" s="77">
        <f>F25*10%</f>
        <v>5.923</v>
      </c>
      <c r="G27" s="77">
        <f>F27</f>
        <v>5.923</v>
      </c>
      <c r="H27" s="77">
        <f t="shared" si="2"/>
        <v>1.5879999999999992</v>
      </c>
    </row>
    <row r="28" spans="1:8" s="4" customFormat="1" ht="12.75" customHeight="1">
      <c r="A28" s="164" t="s">
        <v>143</v>
      </c>
      <c r="B28" s="165"/>
      <c r="C28" s="106"/>
      <c r="D28" s="105"/>
      <c r="E28" s="106">
        <f>E30+E31+E32+E33</f>
        <v>19.319999999999997</v>
      </c>
      <c r="F28" s="106">
        <f t="shared" ref="F28:H28" si="3">F30+F31+F32+F33</f>
        <v>16.059999999999999</v>
      </c>
      <c r="G28" s="106">
        <f t="shared" si="3"/>
        <v>16.059999999999999</v>
      </c>
      <c r="H28" s="105">
        <f t="shared" si="3"/>
        <v>-3.2599999999999989</v>
      </c>
    </row>
    <row r="29" spans="1:8" ht="12.75" customHeight="1">
      <c r="A29" s="117" t="s">
        <v>144</v>
      </c>
      <c r="B29" s="113"/>
      <c r="C29" s="114"/>
      <c r="D29" s="133"/>
      <c r="E29" s="114"/>
      <c r="F29" s="114"/>
      <c r="G29" s="134"/>
      <c r="H29" s="105"/>
    </row>
    <row r="30" spans="1:8" ht="12.75" customHeight="1">
      <c r="A30" s="166" t="s">
        <v>145</v>
      </c>
      <c r="B30" s="167"/>
      <c r="C30" s="114"/>
      <c r="D30" s="133">
        <v>0</v>
      </c>
      <c r="E30" s="114">
        <v>2.56</v>
      </c>
      <c r="F30" s="114">
        <v>2.0499999999999998</v>
      </c>
      <c r="G30" s="134">
        <v>2.0499999999999998</v>
      </c>
      <c r="H30" s="76">
        <f t="shared" ref="H30:H33" si="4">F30-E30-G30+D30+F30</f>
        <v>-0.51000000000000023</v>
      </c>
    </row>
    <row r="31" spans="1:8" ht="12.75" customHeight="1">
      <c r="A31" s="166" t="s">
        <v>146</v>
      </c>
      <c r="B31" s="167"/>
      <c r="C31" s="114"/>
      <c r="D31" s="133">
        <v>0</v>
      </c>
      <c r="E31" s="114">
        <v>0</v>
      </c>
      <c r="F31" s="114">
        <v>0</v>
      </c>
      <c r="G31" s="134">
        <v>0</v>
      </c>
      <c r="H31" s="76">
        <f t="shared" si="4"/>
        <v>0</v>
      </c>
    </row>
    <row r="32" spans="1:8" ht="12.75" customHeight="1">
      <c r="A32" s="166" t="s">
        <v>147</v>
      </c>
      <c r="B32" s="167"/>
      <c r="C32" s="114"/>
      <c r="D32" s="133">
        <v>0</v>
      </c>
      <c r="E32" s="114">
        <v>16.079999999999998</v>
      </c>
      <c r="F32" s="114">
        <v>13.51</v>
      </c>
      <c r="G32" s="134">
        <v>13.51</v>
      </c>
      <c r="H32" s="76">
        <f t="shared" si="4"/>
        <v>-2.5699999999999985</v>
      </c>
    </row>
    <row r="33" spans="1:26" ht="12.75" customHeight="1">
      <c r="A33" s="166" t="s">
        <v>148</v>
      </c>
      <c r="B33" s="167"/>
      <c r="C33" s="114"/>
      <c r="D33" s="133">
        <v>0</v>
      </c>
      <c r="E33" s="114">
        <v>0.68</v>
      </c>
      <c r="F33" s="114">
        <v>0.5</v>
      </c>
      <c r="G33" s="134">
        <v>0.5</v>
      </c>
      <c r="H33" s="76">
        <f t="shared" si="4"/>
        <v>-0.18000000000000005</v>
      </c>
    </row>
    <row r="34" spans="1:26" s="121" customFormat="1" ht="13.5" customHeight="1">
      <c r="A34" s="186" t="s">
        <v>121</v>
      </c>
      <c r="B34" s="187"/>
      <c r="C34" s="106"/>
      <c r="D34" s="119"/>
      <c r="E34" s="105">
        <f>E8+E25+E28</f>
        <v>280.95999999999998</v>
      </c>
      <c r="F34" s="105">
        <f t="shared" ref="F34:G34" si="5">F8+F25+F28</f>
        <v>262.89999999999998</v>
      </c>
      <c r="G34" s="105">
        <f t="shared" si="5"/>
        <v>209.59300000000002</v>
      </c>
      <c r="H34" s="105"/>
    </row>
    <row r="35" spans="1:26" s="121" customFormat="1" ht="13.5" customHeight="1">
      <c r="A35" s="168" t="s">
        <v>123</v>
      </c>
      <c r="B35" s="169"/>
      <c r="C35" s="106"/>
      <c r="D35" s="119"/>
      <c r="E35" s="105"/>
      <c r="F35" s="105"/>
      <c r="G35" s="120"/>
      <c r="H35" s="105"/>
    </row>
    <row r="36" spans="1:26" s="4" customFormat="1" ht="12.75" customHeight="1">
      <c r="A36" s="170" t="s">
        <v>43</v>
      </c>
      <c r="B36" s="171"/>
      <c r="C36" s="54"/>
      <c r="D36" s="72">
        <v>-0.03</v>
      </c>
      <c r="E36" s="76">
        <v>0</v>
      </c>
      <c r="F36" s="76">
        <v>0.03</v>
      </c>
      <c r="G36" s="81">
        <v>0.03</v>
      </c>
      <c r="H36" s="76">
        <f>F36+D36</f>
        <v>0</v>
      </c>
    </row>
    <row r="37" spans="1:26" ht="12" customHeight="1">
      <c r="A37" s="174" t="s">
        <v>44</v>
      </c>
      <c r="B37" s="175"/>
      <c r="C37" s="53"/>
      <c r="D37" s="7">
        <v>0</v>
      </c>
      <c r="E37" s="77">
        <v>0</v>
      </c>
      <c r="F37" s="77">
        <v>0</v>
      </c>
      <c r="G37" s="80">
        <v>0</v>
      </c>
      <c r="H37" s="77">
        <v>0</v>
      </c>
    </row>
    <row r="38" spans="1:26" s="4" customFormat="1" ht="23.25" customHeight="1">
      <c r="A38" s="170" t="s">
        <v>129</v>
      </c>
      <c r="B38" s="171"/>
      <c r="C38" s="95"/>
      <c r="D38" s="96">
        <v>62</v>
      </c>
      <c r="E38" s="97">
        <v>88.98</v>
      </c>
      <c r="F38" s="97">
        <v>40.98</v>
      </c>
      <c r="G38" s="98">
        <f>G39</f>
        <v>19.260599999999997</v>
      </c>
      <c r="H38" s="97">
        <f>F38-E38+D38+F38-G38</f>
        <v>35.719399999999993</v>
      </c>
      <c r="I38" s="44"/>
    </row>
    <row r="39" spans="1:26" ht="12.75" customHeight="1">
      <c r="A39" s="172" t="s">
        <v>130</v>
      </c>
      <c r="B39" s="173"/>
      <c r="C39" s="53"/>
      <c r="D39" s="7">
        <v>-43.27</v>
      </c>
      <c r="E39" s="77">
        <f>E38*47%</f>
        <v>41.820599999999999</v>
      </c>
      <c r="F39" s="77">
        <f>F38*47%</f>
        <v>19.260599999999997</v>
      </c>
      <c r="G39" s="80">
        <f>F39</f>
        <v>19.260599999999997</v>
      </c>
      <c r="H39" s="77">
        <f>(D39+F39)-E39</f>
        <v>-65.830000000000013</v>
      </c>
    </row>
    <row r="40" spans="1:26" s="128" customFormat="1" ht="24" customHeight="1">
      <c r="A40" s="155" t="s">
        <v>135</v>
      </c>
      <c r="B40" s="156"/>
      <c r="C40" s="126"/>
      <c r="D40" s="126">
        <v>1.37</v>
      </c>
      <c r="E40" s="126">
        <v>2.48</v>
      </c>
      <c r="F40" s="126">
        <v>2.48</v>
      </c>
      <c r="G40" s="127">
        <f>G41</f>
        <v>0.42160000000000003</v>
      </c>
      <c r="H40" s="105">
        <f t="shared" ref="H40:H41" si="6">F40-E40-G40+D40+F40</f>
        <v>3.4283999999999999</v>
      </c>
    </row>
    <row r="41" spans="1:26" s="128" customFormat="1" ht="13.5" customHeight="1">
      <c r="A41" s="129" t="s">
        <v>134</v>
      </c>
      <c r="B41" s="130"/>
      <c r="C41" s="131"/>
      <c r="D41" s="131">
        <v>0</v>
      </c>
      <c r="E41" s="131">
        <f>E40*17%</f>
        <v>0.42160000000000003</v>
      </c>
      <c r="F41" s="131">
        <f>F40*17%</f>
        <v>0.42160000000000003</v>
      </c>
      <c r="G41" s="132">
        <f>F41</f>
        <v>0.42160000000000003</v>
      </c>
      <c r="H41" s="105">
        <f t="shared" si="6"/>
        <v>0</v>
      </c>
    </row>
    <row r="42" spans="1:26" s="121" customFormat="1" ht="14.25" customHeight="1">
      <c r="A42" s="186" t="s">
        <v>122</v>
      </c>
      <c r="B42" s="187"/>
      <c r="C42" s="106"/>
      <c r="D42" s="122"/>
      <c r="E42" s="105">
        <f>E36+E38+E40</f>
        <v>91.460000000000008</v>
      </c>
      <c r="F42" s="105">
        <f t="shared" ref="F42:G42" si="7">F36+F38+F40</f>
        <v>43.489999999999995</v>
      </c>
      <c r="G42" s="105">
        <f t="shared" si="7"/>
        <v>19.712199999999999</v>
      </c>
      <c r="H42" s="122"/>
    </row>
    <row r="43" spans="1:26" s="110" customFormat="1">
      <c r="A43" s="123" t="s">
        <v>127</v>
      </c>
      <c r="B43" s="124"/>
      <c r="C43" s="106"/>
      <c r="E43" s="106">
        <f>E34+E42</f>
        <v>372.41999999999996</v>
      </c>
      <c r="F43" s="106">
        <f>F34+F42</f>
        <v>306.39</v>
      </c>
      <c r="G43" s="106">
        <f>G34+G42</f>
        <v>229.30520000000001</v>
      </c>
      <c r="H43" s="118"/>
    </row>
    <row r="44" spans="1:26" s="110" customFormat="1">
      <c r="A44" s="153" t="s">
        <v>128</v>
      </c>
      <c r="B44" s="154"/>
      <c r="C44" s="106"/>
      <c r="D44" s="105">
        <f>D3</f>
        <v>164.66</v>
      </c>
      <c r="E44" s="106"/>
      <c r="F44" s="106"/>
      <c r="G44" s="106"/>
      <c r="H44" s="105">
        <f>F43-E43+D44+F43-G43</f>
        <v>175.71479999999997</v>
      </c>
    </row>
    <row r="45" spans="1:26" s="110" customFormat="1" ht="23.25" customHeight="1">
      <c r="A45" s="151" t="s">
        <v>139</v>
      </c>
      <c r="B45" s="151"/>
      <c r="C45" s="103"/>
      <c r="D45" s="103"/>
      <c r="E45" s="105"/>
      <c r="F45" s="106"/>
      <c r="G45" s="106"/>
      <c r="H45" s="107">
        <f>H46+H47</f>
        <v>175.71480000000003</v>
      </c>
      <c r="I45" s="109"/>
      <c r="J45" s="125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s="110" customFormat="1" ht="16.5" customHeight="1">
      <c r="A46" s="151" t="s">
        <v>125</v>
      </c>
      <c r="B46" s="152"/>
      <c r="C46" s="103"/>
      <c r="D46" s="103"/>
      <c r="E46" s="105"/>
      <c r="F46" s="106"/>
      <c r="G46" s="106"/>
      <c r="H46" s="107">
        <f>(H25+H38+H40)-H39</f>
        <v>317.25480000000005</v>
      </c>
      <c r="I46" s="109"/>
      <c r="J46" s="125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s="110" customFormat="1" ht="15.75" customHeight="1">
      <c r="A47" s="151" t="s">
        <v>126</v>
      </c>
      <c r="B47" s="152"/>
      <c r="C47" s="103"/>
      <c r="D47" s="103"/>
      <c r="E47" s="105"/>
      <c r="F47" s="106"/>
      <c r="G47" s="106"/>
      <c r="H47" s="107">
        <f>H8+H28+H39</f>
        <v>-141.54000000000002</v>
      </c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 ht="28.5" customHeight="1">
      <c r="A48" s="190" t="s">
        <v>120</v>
      </c>
      <c r="B48" s="191"/>
      <c r="C48" s="191"/>
      <c r="D48" s="191"/>
      <c r="E48" s="191"/>
      <c r="F48" s="191"/>
      <c r="G48" s="191"/>
      <c r="H48" s="191"/>
    </row>
    <row r="49" spans="1:8" ht="16.5" customHeight="1">
      <c r="A49" s="99"/>
      <c r="B49" s="100"/>
      <c r="C49" s="100"/>
      <c r="D49" s="100"/>
      <c r="E49" s="100"/>
      <c r="F49" s="100"/>
      <c r="G49" s="100"/>
      <c r="H49" s="100"/>
    </row>
    <row r="50" spans="1:8" ht="16.5" customHeight="1">
      <c r="A50" s="99"/>
      <c r="B50" s="100"/>
      <c r="C50" s="100"/>
      <c r="D50" s="100"/>
      <c r="E50" s="100"/>
      <c r="F50" s="100"/>
      <c r="G50" s="100"/>
      <c r="H50" s="100"/>
    </row>
    <row r="51" spans="1:8">
      <c r="A51" s="21" t="s">
        <v>138</v>
      </c>
      <c r="D51" s="22"/>
      <c r="E51" s="22"/>
      <c r="F51" s="22"/>
      <c r="G51" s="22"/>
    </row>
    <row r="52" spans="1:8">
      <c r="A52" s="179" t="s">
        <v>53</v>
      </c>
      <c r="B52" s="160"/>
      <c r="C52" s="160"/>
      <c r="D52" s="138"/>
      <c r="E52" s="30" t="s">
        <v>54</v>
      </c>
      <c r="F52" s="30" t="s">
        <v>55</v>
      </c>
      <c r="G52" s="30" t="s">
        <v>56</v>
      </c>
    </row>
    <row r="53" spans="1:8">
      <c r="A53" s="179" t="s">
        <v>52</v>
      </c>
      <c r="B53" s="160"/>
      <c r="C53" s="160"/>
      <c r="D53" s="138"/>
      <c r="E53" s="31"/>
      <c r="F53" s="30"/>
      <c r="G53" s="32"/>
    </row>
    <row r="54" spans="1:8" s="4" customFormat="1">
      <c r="A54" s="181" t="s">
        <v>7</v>
      </c>
      <c r="B54" s="182"/>
      <c r="C54" s="182"/>
      <c r="D54" s="158"/>
      <c r="E54" s="48"/>
      <c r="F54" s="49"/>
      <c r="G54" s="50">
        <f>SUM(G53:G53)</f>
        <v>0</v>
      </c>
    </row>
    <row r="55" spans="1:8" s="4" customFormat="1">
      <c r="A55" s="86"/>
      <c r="B55" s="87"/>
      <c r="C55" s="87"/>
      <c r="D55" s="87"/>
      <c r="E55" s="88"/>
      <c r="F55" s="43"/>
      <c r="G55" s="89"/>
    </row>
    <row r="56" spans="1:8" s="4" customFormat="1">
      <c r="A56" s="86"/>
      <c r="B56" s="87"/>
      <c r="C56" s="87"/>
      <c r="D56" s="87"/>
      <c r="E56" s="88"/>
      <c r="F56" s="43"/>
      <c r="G56" s="89"/>
    </row>
    <row r="57" spans="1:8">
      <c r="A57" s="21" t="s">
        <v>45</v>
      </c>
      <c r="D57" s="22"/>
      <c r="E57" s="22"/>
      <c r="F57" s="22"/>
      <c r="G57" s="22"/>
    </row>
    <row r="58" spans="1:8">
      <c r="A58" s="21" t="s">
        <v>46</v>
      </c>
      <c r="D58" s="22"/>
      <c r="E58" s="22"/>
      <c r="F58" s="22"/>
      <c r="G58" s="22"/>
    </row>
    <row r="59" spans="1:8" ht="23.25" customHeight="1">
      <c r="A59" s="179" t="s">
        <v>58</v>
      </c>
      <c r="B59" s="160"/>
      <c r="C59" s="160"/>
      <c r="D59" s="160"/>
      <c r="E59" s="138"/>
      <c r="F59" s="34" t="s">
        <v>55</v>
      </c>
      <c r="G59" s="33" t="s">
        <v>57</v>
      </c>
    </row>
    <row r="60" spans="1:8">
      <c r="A60" s="179" t="s">
        <v>52</v>
      </c>
      <c r="B60" s="160"/>
      <c r="C60" s="160"/>
      <c r="D60" s="160"/>
      <c r="E60" s="138"/>
      <c r="F60" s="30"/>
      <c r="G60" s="30">
        <v>0</v>
      </c>
    </row>
    <row r="61" spans="1:8">
      <c r="A61" s="40"/>
      <c r="B61" s="41"/>
      <c r="C61" s="56"/>
      <c r="D61" s="41"/>
      <c r="E61" s="41"/>
      <c r="F61" s="42"/>
      <c r="G61" s="42"/>
    </row>
    <row r="62" spans="1:8">
      <c r="A62" s="40"/>
      <c r="B62" s="41"/>
      <c r="C62" s="56"/>
      <c r="D62" s="41"/>
      <c r="E62" s="41"/>
      <c r="F62" s="42"/>
      <c r="G62" s="42"/>
    </row>
    <row r="63" spans="1:8">
      <c r="A63" s="46" t="s">
        <v>71</v>
      </c>
      <c r="B63" s="47"/>
      <c r="C63" s="57"/>
      <c r="D63" s="47"/>
      <c r="E63" s="47"/>
      <c r="F63" s="30"/>
      <c r="G63" s="30"/>
    </row>
    <row r="64" spans="1:8">
      <c r="A64" s="179" t="s">
        <v>72</v>
      </c>
      <c r="B64" s="180"/>
      <c r="C64" s="137" t="s">
        <v>73</v>
      </c>
      <c r="D64" s="180"/>
      <c r="E64" s="30" t="s">
        <v>74</v>
      </c>
      <c r="F64" s="30" t="s">
        <v>75</v>
      </c>
      <c r="G64" s="30" t="s">
        <v>76</v>
      </c>
    </row>
    <row r="65" spans="1:8">
      <c r="A65" s="179" t="s">
        <v>92</v>
      </c>
      <c r="B65" s="180"/>
      <c r="C65" s="137" t="s">
        <v>52</v>
      </c>
      <c r="D65" s="138"/>
      <c r="E65" s="7" t="s">
        <v>52</v>
      </c>
      <c r="F65" s="7" t="s">
        <v>52</v>
      </c>
      <c r="G65" s="7" t="s">
        <v>52</v>
      </c>
    </row>
    <row r="66" spans="1:8">
      <c r="A66" s="43"/>
      <c r="B66" s="44"/>
      <c r="C66" s="58"/>
      <c r="D66" s="45"/>
      <c r="E66" s="42"/>
      <c r="F66" s="42"/>
      <c r="G66" s="42"/>
    </row>
    <row r="67" spans="1:8">
      <c r="A67" s="21" t="s">
        <v>113</v>
      </c>
      <c r="D67" s="22"/>
      <c r="E67" s="22"/>
      <c r="F67" s="22"/>
      <c r="G67" s="22"/>
    </row>
    <row r="68" spans="1:8">
      <c r="A68" s="179" t="s">
        <v>114</v>
      </c>
      <c r="B68" s="160"/>
      <c r="C68" s="160"/>
      <c r="D68" s="138"/>
      <c r="E68" s="30" t="s">
        <v>54</v>
      </c>
      <c r="F68" s="30" t="s">
        <v>55</v>
      </c>
      <c r="G68" s="30" t="s">
        <v>115</v>
      </c>
    </row>
    <row r="69" spans="1:8">
      <c r="A69" s="179" t="s">
        <v>52</v>
      </c>
      <c r="B69" s="160"/>
      <c r="C69" s="160"/>
      <c r="D69" s="138"/>
      <c r="E69" s="31"/>
      <c r="F69" s="30"/>
      <c r="G69" s="32"/>
    </row>
    <row r="70" spans="1:8">
      <c r="A70" s="181" t="s">
        <v>7</v>
      </c>
      <c r="B70" s="182"/>
      <c r="C70" s="182"/>
      <c r="D70" s="158"/>
      <c r="E70" s="48"/>
      <c r="F70" s="49"/>
      <c r="G70" s="50">
        <f>SUM(G69:G69)</f>
        <v>0</v>
      </c>
    </row>
    <row r="72" spans="1:8">
      <c r="A72" s="21" t="s">
        <v>116</v>
      </c>
      <c r="E72" s="35"/>
      <c r="F72" s="90"/>
      <c r="G72" s="35"/>
    </row>
    <row r="73" spans="1:8">
      <c r="A73" s="21" t="s">
        <v>137</v>
      </c>
      <c r="B73" s="91"/>
      <c r="C73" s="92"/>
      <c r="D73" s="21"/>
      <c r="E73" s="35"/>
      <c r="F73" s="90"/>
      <c r="G73" s="35"/>
    </row>
    <row r="74" spans="1:8" ht="56.25" customHeight="1">
      <c r="A74" s="176" t="s">
        <v>150</v>
      </c>
      <c r="B74" s="177"/>
      <c r="C74" s="177"/>
      <c r="D74" s="177"/>
      <c r="E74" s="177"/>
      <c r="F74" s="177"/>
      <c r="G74" s="177"/>
      <c r="H74" s="178"/>
    </row>
    <row r="77" spans="1:8">
      <c r="A77" s="4" t="s">
        <v>77</v>
      </c>
      <c r="B77" s="84"/>
      <c r="C77" s="85"/>
      <c r="D77" s="4"/>
      <c r="E77" s="4" t="s">
        <v>78</v>
      </c>
      <c r="F77" s="4"/>
    </row>
    <row r="78" spans="1:8">
      <c r="A78" s="4" t="s">
        <v>79</v>
      </c>
      <c r="B78" s="84"/>
      <c r="C78" s="85"/>
      <c r="D78" s="4"/>
      <c r="E78" s="4"/>
      <c r="F78" s="4"/>
    </row>
    <row r="79" spans="1:8">
      <c r="A79" s="4" t="s">
        <v>89</v>
      </c>
      <c r="B79" s="84"/>
      <c r="C79" s="85"/>
      <c r="D79" s="4"/>
      <c r="E79" s="4"/>
      <c r="F79" s="4"/>
    </row>
    <row r="81" spans="1:3">
      <c r="A81" s="93" t="s">
        <v>80</v>
      </c>
      <c r="B81" s="94"/>
    </row>
    <row r="82" spans="1:3">
      <c r="A82" s="93" t="s">
        <v>81</v>
      </c>
      <c r="B82" s="94"/>
      <c r="C82" s="55" t="s">
        <v>25</v>
      </c>
    </row>
    <row r="83" spans="1:3">
      <c r="A83" s="93" t="s">
        <v>82</v>
      </c>
      <c r="B83" s="94"/>
      <c r="C83" s="55" t="s">
        <v>83</v>
      </c>
    </row>
    <row r="84" spans="1:3">
      <c r="A84" s="93" t="s">
        <v>84</v>
      </c>
      <c r="B84" s="94"/>
      <c r="C84" s="55" t="s">
        <v>85</v>
      </c>
    </row>
  </sheetData>
  <mergeCells count="48">
    <mergeCell ref="A3:B3"/>
    <mergeCell ref="A6:H6"/>
    <mergeCell ref="A45:B45"/>
    <mergeCell ref="A69:D69"/>
    <mergeCell ref="A70:D70"/>
    <mergeCell ref="A36:B36"/>
    <mergeCell ref="A34:B34"/>
    <mergeCell ref="A42:B42"/>
    <mergeCell ref="A14:B14"/>
    <mergeCell ref="A15:B15"/>
    <mergeCell ref="A17:B17"/>
    <mergeCell ref="A18:B18"/>
    <mergeCell ref="A20:B20"/>
    <mergeCell ref="A7:B7"/>
    <mergeCell ref="A12:B12"/>
    <mergeCell ref="A48:H48"/>
    <mergeCell ref="A74:H74"/>
    <mergeCell ref="A53:D53"/>
    <mergeCell ref="A52:D52"/>
    <mergeCell ref="A64:B64"/>
    <mergeCell ref="A65:B65"/>
    <mergeCell ref="C64:D64"/>
    <mergeCell ref="C65:D65"/>
    <mergeCell ref="A54:D54"/>
    <mergeCell ref="A59:E59"/>
    <mergeCell ref="A60:E60"/>
    <mergeCell ref="A68:D68"/>
    <mergeCell ref="A39:B39"/>
    <mergeCell ref="A23:B23"/>
    <mergeCell ref="A25:B25"/>
    <mergeCell ref="A27:B27"/>
    <mergeCell ref="A37:B37"/>
    <mergeCell ref="A46:B46"/>
    <mergeCell ref="A47:B47"/>
    <mergeCell ref="A44:B44"/>
    <mergeCell ref="A40:B40"/>
    <mergeCell ref="A4:B4"/>
    <mergeCell ref="A5:B5"/>
    <mergeCell ref="A8:B8"/>
    <mergeCell ref="A10:B10"/>
    <mergeCell ref="A11:H11"/>
    <mergeCell ref="A28:B28"/>
    <mergeCell ref="A30:B30"/>
    <mergeCell ref="A31:B31"/>
    <mergeCell ref="A32:B32"/>
    <mergeCell ref="A33:B33"/>
    <mergeCell ref="A35:B35"/>
    <mergeCell ref="A38:B38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2018-02-26T23:31:14Z</cp:lastPrinted>
  <dcterms:created xsi:type="dcterms:W3CDTF">2013-02-18T04:38:06Z</dcterms:created>
  <dcterms:modified xsi:type="dcterms:W3CDTF">2018-02-28T00:46:15Z</dcterms:modified>
</cp:coreProperties>
</file>