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90" windowWidth="11355" windowHeight="5220"/>
  </bookViews>
  <sheets>
    <sheet name="УК" sheetId="1" r:id="rId1"/>
    <sheet name="Лист2" sheetId="8" r:id="rId2"/>
  </sheets>
  <calcPr calcId="144525" concurrentCalc="0"/>
</workbook>
</file>

<file path=xl/calcChain.xml><?xml version="1.0" encoding="utf-8"?>
<calcChain xmlns="http://schemas.openxmlformats.org/spreadsheetml/2006/main">
  <c r="G45" i="8" l="1"/>
  <c r="G25" i="8"/>
  <c r="G24" i="8"/>
  <c r="H24" i="8"/>
  <c r="H39" i="8"/>
  <c r="H38" i="8"/>
  <c r="F21" i="8"/>
  <c r="E21" i="8"/>
  <c r="G12" i="8"/>
  <c r="G15" i="8"/>
  <c r="G18" i="8"/>
  <c r="G21" i="8"/>
  <c r="G8" i="8"/>
  <c r="F26" i="8"/>
  <c r="G26" i="8"/>
  <c r="G30" i="8"/>
  <c r="G31" i="8"/>
  <c r="G32" i="8"/>
  <c r="G33" i="8"/>
  <c r="G28" i="8"/>
  <c r="G34" i="8"/>
  <c r="G35" i="8"/>
  <c r="F8" i="8"/>
  <c r="F28" i="8"/>
  <c r="F34" i="8"/>
  <c r="F35" i="8"/>
  <c r="E8" i="8"/>
  <c r="E28" i="8"/>
  <c r="E34" i="8"/>
  <c r="E35" i="8"/>
  <c r="D3" i="8"/>
  <c r="C8" i="8"/>
  <c r="C10" i="8"/>
  <c r="H8" i="8"/>
  <c r="E26" i="8"/>
  <c r="H26" i="8"/>
  <c r="H28" i="8"/>
  <c r="F25" i="8"/>
  <c r="E25" i="8"/>
  <c r="H25" i="8"/>
  <c r="D36" i="8"/>
  <c r="H37" i="8"/>
  <c r="H36" i="8"/>
  <c r="H15" i="8"/>
  <c r="D10" i="8"/>
  <c r="D9" i="8"/>
  <c r="E10" i="8"/>
  <c r="E9" i="8"/>
  <c r="F10" i="8"/>
  <c r="F9" i="8"/>
  <c r="H9" i="8"/>
  <c r="D23" i="8"/>
  <c r="E23" i="8"/>
  <c r="F23" i="8"/>
  <c r="H23" i="8"/>
  <c r="D22" i="8"/>
  <c r="E22" i="8"/>
  <c r="F22" i="8"/>
  <c r="H22" i="8"/>
  <c r="H21" i="8"/>
  <c r="D20" i="8"/>
  <c r="E20" i="8"/>
  <c r="F20" i="8"/>
  <c r="H20" i="8"/>
  <c r="D19" i="8"/>
  <c r="E19" i="8"/>
  <c r="F19" i="8"/>
  <c r="H19" i="8"/>
  <c r="H18" i="8"/>
  <c r="D17" i="8"/>
  <c r="E17" i="8"/>
  <c r="F17" i="8"/>
  <c r="H17" i="8"/>
  <c r="D16" i="8"/>
  <c r="E16" i="8"/>
  <c r="F16" i="8"/>
  <c r="H16" i="8"/>
  <c r="D14" i="8"/>
  <c r="E14" i="8"/>
  <c r="F14" i="8"/>
  <c r="H14" i="8"/>
  <c r="D13" i="8"/>
  <c r="E13" i="8"/>
  <c r="F13" i="8"/>
  <c r="H13" i="8"/>
  <c r="H12" i="8"/>
  <c r="H10" i="8"/>
  <c r="H33" i="8"/>
  <c r="H32" i="8"/>
  <c r="H31" i="8"/>
  <c r="H30" i="8"/>
  <c r="C26" i="8"/>
  <c r="C25" i="8"/>
  <c r="C23" i="8"/>
  <c r="C22" i="8"/>
  <c r="C20" i="8"/>
  <c r="C19" i="8"/>
  <c r="C17" i="8"/>
  <c r="C16" i="8"/>
  <c r="G23" i="8"/>
  <c r="G22" i="8"/>
  <c r="G20" i="8"/>
  <c r="G19" i="8"/>
  <c r="G17" i="8"/>
  <c r="G16" i="8"/>
  <c r="G14" i="8"/>
  <c r="G13" i="8"/>
  <c r="G10" i="8"/>
  <c r="G9" i="8"/>
  <c r="C14" i="8"/>
  <c r="C13" i="8"/>
  <c r="C9" i="8"/>
</calcChain>
</file>

<file path=xl/sharedStrings.xml><?xml version="1.0" encoding="utf-8"?>
<sst xmlns="http://schemas.openxmlformats.org/spreadsheetml/2006/main" count="159" uniqueCount="136">
  <si>
    <t>1</t>
  </si>
  <si>
    <t>2</t>
  </si>
  <si>
    <t>3</t>
  </si>
  <si>
    <t>4</t>
  </si>
  <si>
    <t>6</t>
  </si>
  <si>
    <t>7</t>
  </si>
  <si>
    <t>8</t>
  </si>
  <si>
    <t>ИТОГО:</t>
  </si>
  <si>
    <t>Часть 1.</t>
  </si>
  <si>
    <t>Наименвание юридического лица</t>
  </si>
  <si>
    <t>ФИО руководителя</t>
  </si>
  <si>
    <t>Свидетельство о гос регистрации юр лица</t>
  </si>
  <si>
    <t>Фактический и юридический адрес</t>
  </si>
  <si>
    <t>690005 г.Владивосток, ул. Светланская, 183</t>
  </si>
  <si>
    <t>Адрес электронной почты:</t>
  </si>
  <si>
    <t>Адрес официального сайта в сети "Интернет"</t>
  </si>
  <si>
    <t>Сведения о членстве в СРО</t>
  </si>
  <si>
    <t>не члены СРО</t>
  </si>
  <si>
    <t>2. Сведения об исполнителях работ по содержанию и обслуживанию дома:</t>
  </si>
  <si>
    <t>наименвание организации исполняющей работы</t>
  </si>
  <si>
    <t>адрес</t>
  </si>
  <si>
    <t>телефон диспетчерской службы</t>
  </si>
  <si>
    <t>ул. Светланская, 183</t>
  </si>
  <si>
    <t>2-222-160</t>
  </si>
  <si>
    <t>Санитарное содержание дома: уборка придомовой территории, уборка лестничных клеток, уборка мусоропровода, уборка контейнерных площадок.</t>
  </si>
  <si>
    <t>Техническое обслуживание общего имущества:</t>
  </si>
  <si>
    <t>2-269-530</t>
  </si>
  <si>
    <t>Вывоз ТБО:</t>
  </si>
  <si>
    <t>ООО " Экологическое предприятие № 1"</t>
  </si>
  <si>
    <t>Год постройки</t>
  </si>
  <si>
    <t>Количество лифтов</t>
  </si>
  <si>
    <t>Количество этажей</t>
  </si>
  <si>
    <t>Количество подъездов</t>
  </si>
  <si>
    <t>Количество м/ проводов</t>
  </si>
  <si>
    <t>Площадь жилых помещений</t>
  </si>
  <si>
    <t>Площадь не жилых помещений</t>
  </si>
  <si>
    <t>Площадь мест общего пользования</t>
  </si>
  <si>
    <t xml:space="preserve">Аварийное обслуживание: (в рабочие дни с 8-00 до 17-00 часов; </t>
  </si>
  <si>
    <t xml:space="preserve"> праздничные и выходные дни- круглосуточно</t>
  </si>
  <si>
    <t>1.2 Санитарное содержание придом. территории</t>
  </si>
  <si>
    <t>2.Текущий ремонт, всего:</t>
  </si>
  <si>
    <t>3. Техническая характеристика дома:</t>
  </si>
  <si>
    <t xml:space="preserve">                       об исполнении договора управления многоквартирным домом </t>
  </si>
  <si>
    <t>1.1 Обслуж. общедом. коммуникаций</t>
  </si>
  <si>
    <t>1.3 Сан содерж. л/клеток</t>
  </si>
  <si>
    <t xml:space="preserve">     uk-lr.ru</t>
  </si>
  <si>
    <t>нет</t>
  </si>
  <si>
    <t>Наименование работ</t>
  </si>
  <si>
    <t>период</t>
  </si>
  <si>
    <t>количество</t>
  </si>
  <si>
    <t>сумма, тыс.руб.</t>
  </si>
  <si>
    <t xml:space="preserve">                                     ПЕРЕЧЕНЬ УСЛУГ</t>
  </si>
  <si>
    <t>тариф</t>
  </si>
  <si>
    <t>Остат (+) долг (-)          на нач отчет периода</t>
  </si>
  <si>
    <t>Выставлено в квитанциях</t>
  </si>
  <si>
    <t>Факт оплаты</t>
  </si>
  <si>
    <t>Выполнены работы</t>
  </si>
  <si>
    <t>Остат (+) долг (-)          на конец отчет периода</t>
  </si>
  <si>
    <t>1.Содержание жилья, Всего</t>
  </si>
  <si>
    <t>в том числе: услуги подрядчиков</t>
  </si>
  <si>
    <t>услуги по управлению</t>
  </si>
  <si>
    <t>Расшифровка статьи "Содержание жилья" по видам услуг</t>
  </si>
  <si>
    <t>в том числе: на текущий ремонт</t>
  </si>
  <si>
    <t>1.4 Вывоз и утилизация ТБО</t>
  </si>
  <si>
    <t xml:space="preserve">Генеральный директор </t>
  </si>
  <si>
    <t xml:space="preserve">ООО "Управляющая компания </t>
  </si>
  <si>
    <t>телефоны:</t>
  </si>
  <si>
    <t>Санитарный отдел-</t>
  </si>
  <si>
    <t>Производственный отдел-</t>
  </si>
  <si>
    <t>2-220-388</t>
  </si>
  <si>
    <t>Плановый отдел-</t>
  </si>
  <si>
    <t>Ленинского района-1":</t>
  </si>
  <si>
    <t>1.Сведения об Управляющей компании Ленинского района-1</t>
  </si>
  <si>
    <t xml:space="preserve"> ООО "Управляющая компания Ленинского района-1"</t>
  </si>
  <si>
    <t>Договор управления</t>
  </si>
  <si>
    <t>uklr2006@mail.ru</t>
  </si>
  <si>
    <t>от 30.07. 2007г. Серия 25 № 002827459</t>
  </si>
  <si>
    <t xml:space="preserve">Контактные телефоны: </t>
  </si>
  <si>
    <t>приемная</t>
  </si>
  <si>
    <t xml:space="preserve">    2-266-571</t>
  </si>
  <si>
    <t>юридический отдел</t>
  </si>
  <si>
    <t xml:space="preserve">    2-223-647 </t>
  </si>
  <si>
    <t>производственный отдел</t>
  </si>
  <si>
    <t xml:space="preserve">    2-220-388</t>
  </si>
  <si>
    <t>экономический отдел</t>
  </si>
  <si>
    <t>гл.инженер</t>
  </si>
  <si>
    <t xml:space="preserve">    2-205-087</t>
  </si>
  <si>
    <t>санитарный отдел</t>
  </si>
  <si>
    <t xml:space="preserve">    2-222-160</t>
  </si>
  <si>
    <t>гл.энергетик, инж.по лифтам</t>
  </si>
  <si>
    <t xml:space="preserve">    2-223-142</t>
  </si>
  <si>
    <t>ул. Тунгусская,8</t>
  </si>
  <si>
    <t>Часть 4</t>
  </si>
  <si>
    <t>Количество проживающих</t>
  </si>
  <si>
    <t>ИТОГО ПО ДОМУ:</t>
  </si>
  <si>
    <t>ВСЕГО ПО ДОМУ:</t>
  </si>
  <si>
    <t>ВСЕГО С УЧЕТОМ ОСТАТКОВ:</t>
  </si>
  <si>
    <t>переплата потребителями</t>
  </si>
  <si>
    <t>задолженность потребителей</t>
  </si>
  <si>
    <t>Часть 2.( форма 2.8 стандарта раскрытия информации)</t>
  </si>
  <si>
    <t>ООО " Восток Мегаполис"</t>
  </si>
  <si>
    <t xml:space="preserve">     </t>
  </si>
  <si>
    <t>3.Коммунальные услуги всего:</t>
  </si>
  <si>
    <t xml:space="preserve">в том числе: </t>
  </si>
  <si>
    <t>ХВС на содержание ОИ МКД</t>
  </si>
  <si>
    <t>ГВС на содержание ОИ МКД</t>
  </si>
  <si>
    <t>Эл.энергия на содержание ОИ МКД</t>
  </si>
  <si>
    <t>Отвед. сточ. вод на содержание ОИ МКД</t>
  </si>
  <si>
    <t>Исполнитель</t>
  </si>
  <si>
    <t xml:space="preserve">                       Отчет ООО "Управляющей компании Ленинского района-1"  за 2019 г.</t>
  </si>
  <si>
    <t>1.Отчет об исполнении договора управления за 2019 г.(тыс.р.)</t>
  </si>
  <si>
    <t xml:space="preserve"> начисления и фактическое поступление средств по статьям затрат за 2019 г.(тыс.р.)</t>
  </si>
  <si>
    <t>переходящие остатки д/ср-в на конец 2019г.</t>
  </si>
  <si>
    <t>3. Перечень работ, выполненных по статье " текущий ремонт"  в 2019 году.</t>
  </si>
  <si>
    <t>План по статье "текущий ремонт" на 2020 год</t>
  </si>
  <si>
    <t>2-205-087</t>
  </si>
  <si>
    <t>адрес:</t>
  </si>
  <si>
    <t>СЦО</t>
  </si>
  <si>
    <t>ГВС</t>
  </si>
  <si>
    <t>ХВС</t>
  </si>
  <si>
    <t>СЦО л/кл</t>
  </si>
  <si>
    <t>4. Количество случаев снижения платы за коммунальные услуги</t>
  </si>
  <si>
    <t>переходящие остатки д/ср-в на начало 01.01. 2019г.</t>
  </si>
  <si>
    <t xml:space="preserve">                                               №  20</t>
  </si>
  <si>
    <t>ул. Октябрьская</t>
  </si>
  <si>
    <t>Тяптин Андрей Александрович</t>
  </si>
  <si>
    <t>ООО " Ярд"</t>
  </si>
  <si>
    <t>ООО "Комфорт"</t>
  </si>
  <si>
    <t>2-260-343</t>
  </si>
  <si>
    <t>176,8 м2</t>
  </si>
  <si>
    <t>01.07.2008г.</t>
  </si>
  <si>
    <t>1 279,80 м2</t>
  </si>
  <si>
    <t>А.А. Тяптин</t>
  </si>
  <si>
    <t>ул. Октябрьская, 20</t>
  </si>
  <si>
    <t>Управляющая компания предлагает: ремонт системы электроснабжения;замена водоподогревателя. Выполнение предложенных, или иных работ возможно за счет дополнительного сбора средств, на основании принятого решения на общем собрании собственников.</t>
  </si>
  <si>
    <t xml:space="preserve">ИСХ. №  32 / 02        от   "   17 . 02  .2020г"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</si>
</sst>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1" fillId="0" borderId="0" xfId="1"/>
    <xf numFmtId="0" fontId="2" fillId="0" borderId="0" xfId="1" applyFont="1"/>
    <xf numFmtId="0" fontId="0" fillId="0" borderId="0" xfId="0" applyFill="1"/>
    <xf numFmtId="0" fontId="4" fillId="0" borderId="0" xfId="0" applyFont="1"/>
    <xf numFmtId="0" fontId="0" fillId="0" borderId="0" xfId="0" applyFill="1" applyBorder="1"/>
    <xf numFmtId="0" fontId="3" fillId="0" borderId="1" xfId="0" applyFont="1" applyBorder="1"/>
    <xf numFmtId="0" fontId="2" fillId="0" borderId="6" xfId="1" applyFont="1" applyFill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1" xfId="0" applyFont="1" applyFill="1" applyBorder="1"/>
    <xf numFmtId="0" fontId="3" fillId="0" borderId="0" xfId="0" applyFont="1" applyBorder="1"/>
    <xf numFmtId="49" fontId="10" fillId="0" borderId="1" xfId="1" applyNumberFormat="1" applyFont="1" applyFill="1" applyBorder="1" applyAlignment="1">
      <alignment horizontal="center"/>
    </xf>
    <xf numFmtId="0" fontId="10" fillId="0" borderId="1" xfId="1" applyFont="1" applyFill="1" applyBorder="1"/>
    <xf numFmtId="0" fontId="10" fillId="0" borderId="1" xfId="1" applyFont="1" applyFill="1" applyBorder="1" applyAlignment="1">
      <alignment wrapText="1"/>
    </xf>
    <xf numFmtId="0" fontId="11" fillId="0" borderId="6" xfId="1" applyFont="1" applyFill="1" applyBorder="1" applyAlignment="1">
      <alignment horizontal="left"/>
    </xf>
    <xf numFmtId="0" fontId="10" fillId="0" borderId="6" xfId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49" fontId="10" fillId="0" borderId="6" xfId="1" applyNumberFormat="1" applyFont="1" applyFill="1" applyBorder="1" applyAlignment="1">
      <alignment horizontal="center"/>
    </xf>
    <xf numFmtId="0" fontId="10" fillId="0" borderId="6" xfId="1" applyFont="1" applyFill="1" applyBorder="1"/>
    <xf numFmtId="0" fontId="10" fillId="0" borderId="1" xfId="1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Border="1" applyAlignment="1"/>
    <xf numFmtId="164" fontId="3" fillId="0" borderId="0" xfId="0" applyNumberFormat="1" applyFont="1" applyBorder="1" applyAlignment="1">
      <alignment horizontal="center"/>
    </xf>
    <xf numFmtId="0" fontId="11" fillId="0" borderId="2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4" fillId="0" borderId="1" xfId="0" applyFont="1" applyBorder="1"/>
    <xf numFmtId="0" fontId="14" fillId="0" borderId="1" xfId="0" applyFont="1" applyFill="1" applyBorder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7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2" fillId="0" borderId="0" xfId="0" applyFont="1" applyBorder="1" applyAlignment="1"/>
    <xf numFmtId="0" fontId="4" fillId="0" borderId="0" xfId="0" applyFont="1" applyBorder="1" applyAlignment="1"/>
    <xf numFmtId="17" fontId="12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9" fillId="2" borderId="1" xfId="0" applyFont="1" applyFill="1" applyBorder="1" applyAlignment="1"/>
    <xf numFmtId="2" fontId="9" fillId="2" borderId="1" xfId="0" applyNumberFormat="1" applyFont="1" applyFill="1" applyBorder="1" applyAlignment="1"/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3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/>
    <xf numFmtId="164" fontId="9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2" fontId="0" fillId="2" borderId="0" xfId="0" applyNumberFormat="1" applyFill="1"/>
    <xf numFmtId="0" fontId="3" fillId="2" borderId="2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5" xfId="0" applyFont="1" applyFill="1" applyBorder="1"/>
    <xf numFmtId="2" fontId="9" fillId="2" borderId="2" xfId="0" applyNumberFormat="1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0" fontId="4" fillId="2" borderId="0" xfId="0" applyFont="1" applyFill="1"/>
    <xf numFmtId="0" fontId="9" fillId="2" borderId="7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0" borderId="0" xfId="0" applyFont="1"/>
    <xf numFmtId="2" fontId="3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0" fillId="2" borderId="0" xfId="0" applyNumberFormat="1" applyFill="1" applyBorder="1"/>
    <xf numFmtId="0" fontId="9" fillId="0" borderId="1" xfId="0" applyFont="1" applyBorder="1"/>
    <xf numFmtId="0" fontId="3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0" fillId="0" borderId="1" xfId="1" applyFont="1" applyFill="1" applyBorder="1" applyAlignment="1">
      <alignment horizontal="left"/>
    </xf>
    <xf numFmtId="0" fontId="6" fillId="0" borderId="1" xfId="0" applyFont="1" applyBorder="1"/>
    <xf numFmtId="0" fontId="12" fillId="0" borderId="1" xfId="0" applyFont="1" applyBorder="1" applyAlignment="1"/>
    <xf numFmtId="0" fontId="4" fillId="0" borderId="1" xfId="0" applyFont="1" applyBorder="1" applyAlignment="1"/>
    <xf numFmtId="164" fontId="4" fillId="0" borderId="1" xfId="0" applyNumberFormat="1" applyFont="1" applyBorder="1" applyAlignment="1"/>
    <xf numFmtId="0" fontId="11" fillId="0" borderId="2" xfId="1" applyFont="1" applyFill="1" applyBorder="1" applyAlignment="1">
      <alignment horizontal="left" wrapText="1"/>
    </xf>
    <xf numFmtId="0" fontId="11" fillId="0" borderId="4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5" fillId="0" borderId="2" xfId="2" applyNumberFormat="1" applyFill="1" applyBorder="1" applyAlignment="1" applyProtection="1">
      <alignment horizontal="center"/>
    </xf>
    <xf numFmtId="49" fontId="5" fillId="0" borderId="5" xfId="2" applyNumberFormat="1" applyFill="1" applyBorder="1" applyAlignment="1" applyProtection="1">
      <alignment horizontal="center"/>
    </xf>
    <xf numFmtId="49" fontId="13" fillId="0" borderId="2" xfId="2" applyNumberFormat="1" applyFont="1" applyFill="1" applyBorder="1" applyAlignment="1" applyProtection="1">
      <alignment horizontal="center"/>
    </xf>
    <xf numFmtId="49" fontId="13" fillId="0" borderId="5" xfId="2" applyNumberFormat="1" applyFont="1" applyFill="1" applyBorder="1" applyAlignment="1" applyProtection="1">
      <alignment horizontal="center"/>
    </xf>
    <xf numFmtId="49" fontId="10" fillId="0" borderId="5" xfId="1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0" fontId="12" fillId="0" borderId="2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6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9" fillId="2" borderId="2" xfId="0" applyFont="1" applyFill="1" applyBorder="1" applyAlignment="1"/>
    <xf numFmtId="0" fontId="4" fillId="2" borderId="5" xfId="0" applyFont="1" applyFill="1" applyBorder="1" applyAlignment="1"/>
    <xf numFmtId="0" fontId="0" fillId="2" borderId="5" xfId="0" applyFill="1" applyBorder="1" applyAlignment="1"/>
    <xf numFmtId="0" fontId="3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4" xfId="0" applyFill="1" applyBorder="1" applyAlignment="1"/>
    <xf numFmtId="0" fontId="7" fillId="2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kl2006@mail.ru" TargetMode="External"/><Relationship Id="rId1" Type="http://schemas.openxmlformats.org/officeDocument/2006/relationships/hyperlink" Target="mailto:uklr200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E4" sqref="E4"/>
    </sheetView>
  </sheetViews>
  <sheetFormatPr defaultRowHeight="15" x14ac:dyDescent="0.25"/>
  <cols>
    <col min="1" max="1" width="3" customWidth="1"/>
    <col min="2" max="2" width="36" bestFit="1" customWidth="1"/>
    <col min="3" max="3" width="22.42578125" customWidth="1"/>
    <col min="4" max="4" width="26.85546875" customWidth="1"/>
    <col min="5" max="5" width="31.85546875" customWidth="1"/>
  </cols>
  <sheetData>
    <row r="1" spans="1:4" x14ac:dyDescent="0.25">
      <c r="A1" s="2" t="s">
        <v>109</v>
      </c>
      <c r="C1" s="1"/>
    </row>
    <row r="2" spans="1:4" ht="15" customHeight="1" x14ac:dyDescent="0.25">
      <c r="A2" s="2" t="s">
        <v>42</v>
      </c>
      <c r="C2" s="4"/>
    </row>
    <row r="3" spans="1:4" ht="15.75" x14ac:dyDescent="0.25">
      <c r="B3" s="22" t="s">
        <v>123</v>
      </c>
      <c r="C3" s="22" t="s">
        <v>124</v>
      </c>
    </row>
    <row r="4" spans="1:4" ht="14.25" customHeight="1" x14ac:dyDescent="0.25">
      <c r="A4" s="20" t="s">
        <v>135</v>
      </c>
      <c r="B4" s="99"/>
      <c r="C4" s="4"/>
    </row>
    <row r="5" spans="1:4" ht="15" customHeight="1" x14ac:dyDescent="0.25">
      <c r="A5" s="4" t="s">
        <v>8</v>
      </c>
      <c r="C5" s="4"/>
    </row>
    <row r="6" spans="1:4" s="21" customFormat="1" ht="12.75" customHeight="1" x14ac:dyDescent="0.25">
      <c r="A6" s="4" t="s">
        <v>72</v>
      </c>
      <c r="C6" s="19"/>
    </row>
    <row r="7" spans="1:4" s="21" customFormat="1" ht="12.75" customHeight="1" x14ac:dyDescent="0.25">
      <c r="A7" s="5"/>
      <c r="B7"/>
      <c r="C7"/>
      <c r="D7"/>
    </row>
    <row r="8" spans="1:4" s="3" customFormat="1" ht="15" customHeight="1" x14ac:dyDescent="0.25">
      <c r="A8" s="11" t="s">
        <v>0</v>
      </c>
      <c r="B8" s="12" t="s">
        <v>9</v>
      </c>
      <c r="C8" s="25" t="s">
        <v>73</v>
      </c>
      <c r="D8" s="9"/>
    </row>
    <row r="9" spans="1:4" s="3" customFormat="1" ht="12" customHeight="1" x14ac:dyDescent="0.25">
      <c r="A9" s="11" t="s">
        <v>1</v>
      </c>
      <c r="B9" s="12" t="s">
        <v>10</v>
      </c>
      <c r="C9" s="114" t="s">
        <v>125</v>
      </c>
      <c r="D9" s="115"/>
    </row>
    <row r="10" spans="1:4" s="3" customFormat="1" ht="24" customHeight="1" x14ac:dyDescent="0.25">
      <c r="A10" s="11" t="s">
        <v>2</v>
      </c>
      <c r="B10" s="13" t="s">
        <v>11</v>
      </c>
      <c r="C10" s="116" t="s">
        <v>76</v>
      </c>
      <c r="D10" s="117"/>
    </row>
    <row r="11" spans="1:4" s="3" customFormat="1" ht="15" customHeight="1" x14ac:dyDescent="0.25">
      <c r="A11" s="11" t="s">
        <v>3</v>
      </c>
      <c r="B11" s="12" t="s">
        <v>12</v>
      </c>
      <c r="C11" s="114" t="s">
        <v>13</v>
      </c>
      <c r="D11" s="115"/>
    </row>
    <row r="12" spans="1:4" s="3" customFormat="1" ht="18" customHeight="1" x14ac:dyDescent="0.25">
      <c r="A12" s="121">
        <v>5</v>
      </c>
      <c r="B12" s="121" t="s">
        <v>77</v>
      </c>
      <c r="C12" s="45" t="s">
        <v>78</v>
      </c>
      <c r="D12" s="46" t="s">
        <v>79</v>
      </c>
    </row>
    <row r="13" spans="1:4" s="3" customFormat="1" ht="14.25" customHeight="1" x14ac:dyDescent="0.25">
      <c r="A13" s="121"/>
      <c r="B13" s="121"/>
      <c r="C13" s="45" t="s">
        <v>80</v>
      </c>
      <c r="D13" s="46" t="s">
        <v>81</v>
      </c>
    </row>
    <row r="14" spans="1:4" s="3" customFormat="1" x14ac:dyDescent="0.25">
      <c r="A14" s="121"/>
      <c r="B14" s="121"/>
      <c r="C14" s="45" t="s">
        <v>82</v>
      </c>
      <c r="D14" s="46" t="s">
        <v>83</v>
      </c>
    </row>
    <row r="15" spans="1:4" s="3" customFormat="1" ht="16.5" customHeight="1" x14ac:dyDescent="0.25">
      <c r="A15" s="121"/>
      <c r="B15" s="121"/>
      <c r="C15" s="45" t="s">
        <v>84</v>
      </c>
      <c r="D15" s="46" t="s">
        <v>86</v>
      </c>
    </row>
    <row r="16" spans="1:4" s="3" customFormat="1" ht="16.5" customHeight="1" x14ac:dyDescent="0.25">
      <c r="A16" s="121"/>
      <c r="B16" s="121"/>
      <c r="C16" s="45" t="s">
        <v>85</v>
      </c>
      <c r="D16" s="46" t="s">
        <v>79</v>
      </c>
    </row>
    <row r="17" spans="1:4" s="5" customFormat="1" ht="15.75" customHeight="1" x14ac:dyDescent="0.25">
      <c r="A17" s="121"/>
      <c r="B17" s="121"/>
      <c r="C17" s="45" t="s">
        <v>87</v>
      </c>
      <c r="D17" s="46" t="s">
        <v>88</v>
      </c>
    </row>
    <row r="18" spans="1:4" s="5" customFormat="1" ht="15.75" customHeight="1" x14ac:dyDescent="0.25">
      <c r="A18" s="121"/>
      <c r="B18" s="121"/>
      <c r="C18" s="47" t="s">
        <v>89</v>
      </c>
      <c r="D18" s="46" t="s">
        <v>90</v>
      </c>
    </row>
    <row r="19" spans="1:4" ht="21.75" customHeight="1" x14ac:dyDescent="0.25">
      <c r="A19" s="11" t="s">
        <v>4</v>
      </c>
      <c r="B19" s="12" t="s">
        <v>14</v>
      </c>
      <c r="C19" s="122" t="s">
        <v>75</v>
      </c>
      <c r="D19" s="123"/>
    </row>
    <row r="20" spans="1:4" s="5" customFormat="1" ht="17.25" customHeight="1" x14ac:dyDescent="0.25">
      <c r="A20" s="11" t="s">
        <v>5</v>
      </c>
      <c r="B20" s="12" t="s">
        <v>15</v>
      </c>
      <c r="C20" s="124" t="s">
        <v>45</v>
      </c>
      <c r="D20" s="125"/>
    </row>
    <row r="21" spans="1:4" s="5" customFormat="1" ht="15" customHeight="1" x14ac:dyDescent="0.25">
      <c r="A21" s="11" t="s">
        <v>6</v>
      </c>
      <c r="B21" s="12" t="s">
        <v>16</v>
      </c>
      <c r="C21" s="116" t="s">
        <v>17</v>
      </c>
      <c r="D21" s="126"/>
    </row>
    <row r="22" spans="1:4" ht="13.5" customHeight="1" x14ac:dyDescent="0.25">
      <c r="A22" s="23"/>
      <c r="B22" s="24"/>
      <c r="C22" s="23"/>
      <c r="D22" s="23"/>
    </row>
    <row r="23" spans="1:4" x14ac:dyDescent="0.25">
      <c r="A23" s="7" t="s">
        <v>18</v>
      </c>
      <c r="B23" s="15"/>
      <c r="C23" s="15"/>
      <c r="D23" s="106"/>
    </row>
    <row r="24" spans="1:4" ht="12.75" customHeight="1" x14ac:dyDescent="0.25">
      <c r="A24" s="14"/>
      <c r="B24" s="15"/>
      <c r="C24" s="15"/>
      <c r="D24" s="15"/>
    </row>
    <row r="25" spans="1:4" x14ac:dyDescent="0.25">
      <c r="A25" s="6"/>
      <c r="B25" s="16" t="s">
        <v>19</v>
      </c>
      <c r="C25" s="44" t="s">
        <v>20</v>
      </c>
      <c r="D25" s="8" t="s">
        <v>21</v>
      </c>
    </row>
    <row r="26" spans="1:4" ht="27.75" customHeight="1" x14ac:dyDescent="0.25">
      <c r="A26" s="111" t="s">
        <v>24</v>
      </c>
      <c r="B26" s="112"/>
      <c r="C26" s="112"/>
      <c r="D26" s="113"/>
    </row>
    <row r="27" spans="1:4" ht="12" customHeight="1" x14ac:dyDescent="0.25">
      <c r="A27" s="41"/>
      <c r="B27" s="42"/>
      <c r="C27" s="42"/>
      <c r="D27" s="43"/>
    </row>
    <row r="28" spans="1:4" x14ac:dyDescent="0.25">
      <c r="A28" s="44">
        <v>1</v>
      </c>
      <c r="B28" s="6" t="s">
        <v>126</v>
      </c>
      <c r="C28" s="6" t="s">
        <v>22</v>
      </c>
      <c r="D28" s="6" t="s">
        <v>23</v>
      </c>
    </row>
    <row r="29" spans="1:4" ht="13.5" customHeight="1" x14ac:dyDescent="0.25">
      <c r="A29" s="18" t="s">
        <v>25</v>
      </c>
      <c r="B29" s="17"/>
      <c r="C29" s="17"/>
      <c r="D29" s="17"/>
    </row>
    <row r="30" spans="1:4" x14ac:dyDescent="0.25">
      <c r="A30" s="44">
        <v>1</v>
      </c>
      <c r="B30" s="6" t="s">
        <v>127</v>
      </c>
      <c r="C30" s="6" t="s">
        <v>22</v>
      </c>
      <c r="D30" s="6" t="s">
        <v>128</v>
      </c>
    </row>
    <row r="31" spans="1:4" x14ac:dyDescent="0.25">
      <c r="A31" s="18" t="s">
        <v>37</v>
      </c>
      <c r="B31" s="17"/>
      <c r="C31" s="17"/>
      <c r="D31" s="17"/>
    </row>
    <row r="32" spans="1:4" x14ac:dyDescent="0.25">
      <c r="A32" s="18" t="s">
        <v>38</v>
      </c>
      <c r="B32" s="17"/>
      <c r="C32" s="17"/>
      <c r="D32" s="17"/>
    </row>
    <row r="33" spans="1:4" x14ac:dyDescent="0.25">
      <c r="A33" s="44">
        <v>1</v>
      </c>
      <c r="B33" s="6" t="s">
        <v>100</v>
      </c>
      <c r="C33" s="6" t="s">
        <v>91</v>
      </c>
      <c r="D33" s="6" t="s">
        <v>26</v>
      </c>
    </row>
    <row r="34" spans="1:4" x14ac:dyDescent="0.25">
      <c r="A34" s="18" t="s">
        <v>27</v>
      </c>
      <c r="B34" s="17"/>
      <c r="C34" s="17"/>
      <c r="D34" s="17"/>
    </row>
    <row r="35" spans="1:4" ht="15" customHeight="1" x14ac:dyDescent="0.25">
      <c r="A35" s="44">
        <v>1</v>
      </c>
      <c r="B35" s="6" t="s">
        <v>28</v>
      </c>
      <c r="C35" s="6" t="s">
        <v>22</v>
      </c>
      <c r="D35" s="6" t="s">
        <v>23</v>
      </c>
    </row>
    <row r="36" spans="1:4" x14ac:dyDescent="0.25">
      <c r="A36" s="26"/>
      <c r="B36" s="10"/>
      <c r="C36" s="10"/>
      <c r="D36" s="10"/>
    </row>
    <row r="37" spans="1:4" x14ac:dyDescent="0.25">
      <c r="A37" s="4" t="s">
        <v>41</v>
      </c>
      <c r="B37" s="17"/>
      <c r="C37" s="17"/>
      <c r="D37" s="17"/>
    </row>
    <row r="38" spans="1:4" x14ac:dyDescent="0.25">
      <c r="A38" s="44">
        <v>1</v>
      </c>
      <c r="B38" s="6" t="s">
        <v>29</v>
      </c>
      <c r="C38" s="119">
        <v>1961</v>
      </c>
      <c r="D38" s="120"/>
    </row>
    <row r="39" spans="1:4" ht="15" customHeight="1" x14ac:dyDescent="0.25">
      <c r="A39" s="44">
        <v>2</v>
      </c>
      <c r="B39" s="6" t="s">
        <v>31</v>
      </c>
      <c r="C39" s="118">
        <v>5</v>
      </c>
      <c r="D39" s="118"/>
    </row>
    <row r="40" spans="1:4" x14ac:dyDescent="0.25">
      <c r="A40" s="44">
        <v>3</v>
      </c>
      <c r="B40" s="6" t="s">
        <v>32</v>
      </c>
      <c r="C40" s="118">
        <v>2</v>
      </c>
      <c r="D40" s="118"/>
    </row>
    <row r="41" spans="1:4" s="17" customFormat="1" ht="11.25" x14ac:dyDescent="0.2">
      <c r="A41" s="44">
        <v>4</v>
      </c>
      <c r="B41" s="6" t="s">
        <v>30</v>
      </c>
      <c r="C41" s="118" t="s">
        <v>46</v>
      </c>
      <c r="D41" s="118"/>
    </row>
    <row r="42" spans="1:4" ht="15" customHeight="1" x14ac:dyDescent="0.25">
      <c r="A42" s="44">
        <v>5</v>
      </c>
      <c r="B42" s="6" t="s">
        <v>33</v>
      </c>
      <c r="C42" s="118" t="s">
        <v>46</v>
      </c>
      <c r="D42" s="118"/>
    </row>
    <row r="43" spans="1:4" x14ac:dyDescent="0.25">
      <c r="A43" s="44">
        <v>6</v>
      </c>
      <c r="B43" s="6" t="s">
        <v>34</v>
      </c>
      <c r="C43" s="118" t="s">
        <v>131</v>
      </c>
      <c r="D43" s="118"/>
    </row>
    <row r="44" spans="1:4" x14ac:dyDescent="0.25">
      <c r="A44" s="44">
        <v>7</v>
      </c>
      <c r="B44" s="6" t="s">
        <v>35</v>
      </c>
      <c r="C44" s="119" t="s">
        <v>46</v>
      </c>
      <c r="D44" s="120"/>
    </row>
    <row r="45" spans="1:4" ht="15" customHeight="1" x14ac:dyDescent="0.25">
      <c r="A45" s="44">
        <v>8</v>
      </c>
      <c r="B45" s="6" t="s">
        <v>36</v>
      </c>
      <c r="C45" s="119" t="s">
        <v>129</v>
      </c>
      <c r="D45" s="120"/>
    </row>
    <row r="46" spans="1:4" ht="15" customHeight="1" x14ac:dyDescent="0.25">
      <c r="A46" s="63">
        <v>9</v>
      </c>
      <c r="B46" s="6" t="s">
        <v>93</v>
      </c>
      <c r="C46" s="119">
        <v>45</v>
      </c>
      <c r="D46" s="117"/>
    </row>
    <row r="47" spans="1:4" x14ac:dyDescent="0.25">
      <c r="A47" s="44">
        <v>10</v>
      </c>
      <c r="B47" s="6" t="s">
        <v>74</v>
      </c>
      <c r="C47" s="127" t="s">
        <v>130</v>
      </c>
      <c r="D47" s="120"/>
    </row>
    <row r="48" spans="1:4" x14ac:dyDescent="0.25">
      <c r="A48" s="4"/>
    </row>
    <row r="49" spans="1:4" x14ac:dyDescent="0.25">
      <c r="A49" s="4"/>
    </row>
    <row r="51" spans="1:4" x14ac:dyDescent="0.25">
      <c r="A51" s="48"/>
      <c r="B51" s="48"/>
      <c r="C51" s="33"/>
      <c r="D51" s="49"/>
    </row>
    <row r="52" spans="1:4" x14ac:dyDescent="0.25">
      <c r="A52" s="48"/>
      <c r="B52" s="48"/>
      <c r="C52" s="33"/>
      <c r="D52" s="49"/>
    </row>
    <row r="53" spans="1:4" x14ac:dyDescent="0.25">
      <c r="A53" s="48"/>
      <c r="B53" s="48"/>
      <c r="C53" s="33"/>
      <c r="D53" s="49"/>
    </row>
    <row r="54" spans="1:4" x14ac:dyDescent="0.25">
      <c r="A54" s="48"/>
      <c r="B54" s="48"/>
      <c r="C54" s="33"/>
      <c r="D54" s="49"/>
    </row>
    <row r="55" spans="1:4" x14ac:dyDescent="0.25">
      <c r="A55" s="48"/>
      <c r="B55" s="48"/>
      <c r="C55" s="32"/>
      <c r="D55" s="49"/>
    </row>
    <row r="56" spans="1:4" x14ac:dyDescent="0.25">
      <c r="A56" s="48"/>
      <c r="B56" s="48"/>
      <c r="C56" s="50"/>
      <c r="D56" s="49"/>
    </row>
  </sheetData>
  <mergeCells count="19">
    <mergeCell ref="C42:D42"/>
    <mergeCell ref="C43:D43"/>
    <mergeCell ref="C44:D44"/>
    <mergeCell ref="C45:D45"/>
    <mergeCell ref="C47:D47"/>
    <mergeCell ref="C46:D46"/>
    <mergeCell ref="A26:D26"/>
    <mergeCell ref="C9:D9"/>
    <mergeCell ref="C10:D10"/>
    <mergeCell ref="C11:D11"/>
    <mergeCell ref="C41:D41"/>
    <mergeCell ref="C38:D38"/>
    <mergeCell ref="C39:D39"/>
    <mergeCell ref="C40:D40"/>
    <mergeCell ref="A12:A18"/>
    <mergeCell ref="B12:B18"/>
    <mergeCell ref="C19:D19"/>
    <mergeCell ref="C20:D20"/>
    <mergeCell ref="C21:D21"/>
  </mergeCells>
  <hyperlinks>
    <hyperlink ref="C19" r:id="rId1"/>
    <hyperlink ref="C20" r:id="rId2" display="ukl2006@mail.ru"/>
  </hyperlinks>
  <pageMargins left="0.74" right="0" top="0.74803149606299213" bottom="0.75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topLeftCell="A42" workbookViewId="0">
      <selection activeCell="A49" sqref="A49:H63"/>
    </sheetView>
  </sheetViews>
  <sheetFormatPr defaultRowHeight="15" x14ac:dyDescent="0.25"/>
  <cols>
    <col min="1" max="1" width="15.85546875" customWidth="1"/>
    <col min="2" max="2" width="13.42578125" style="27" customWidth="1"/>
    <col min="3" max="3" width="8.5703125" style="38" customWidth="1"/>
    <col min="4" max="4" width="8.28515625" customWidth="1"/>
    <col min="5" max="5" width="9" customWidth="1"/>
    <col min="6" max="6" width="9.7109375" customWidth="1"/>
    <col min="7" max="7" width="13.85546875" customWidth="1"/>
    <col min="8" max="8" width="11" customWidth="1"/>
  </cols>
  <sheetData>
    <row r="1" spans="1:26" x14ac:dyDescent="0.25">
      <c r="A1" s="4" t="s">
        <v>99</v>
      </c>
      <c r="B1"/>
      <c r="C1" s="31"/>
      <c r="D1" s="31"/>
      <c r="G1" s="31"/>
      <c r="H1" s="17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6.5" customHeight="1" x14ac:dyDescent="0.25">
      <c r="A2" s="4" t="s">
        <v>110</v>
      </c>
      <c r="B2"/>
      <c r="C2" s="31"/>
      <c r="D2" s="31"/>
      <c r="G2" s="31"/>
      <c r="H2" s="17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s="76" customFormat="1" ht="21.75" customHeight="1" x14ac:dyDescent="0.25">
      <c r="A3" s="134" t="s">
        <v>122</v>
      </c>
      <c r="B3" s="134"/>
      <c r="C3" s="69"/>
      <c r="D3" s="70">
        <f>D4+D5</f>
        <v>-619.41</v>
      </c>
      <c r="E3" s="71"/>
      <c r="F3" s="72"/>
      <c r="G3" s="72"/>
      <c r="H3" s="73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spans="1:26" s="76" customFormat="1" ht="16.5" customHeight="1" x14ac:dyDescent="0.25">
      <c r="A4" s="134" t="s">
        <v>97</v>
      </c>
      <c r="B4" s="135"/>
      <c r="C4" s="69"/>
      <c r="D4" s="70">
        <v>0</v>
      </c>
      <c r="E4" s="71"/>
      <c r="F4" s="72"/>
      <c r="G4" s="72"/>
      <c r="H4" s="77"/>
      <c r="I4" s="74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s="76" customFormat="1" ht="14.25" customHeight="1" x14ac:dyDescent="0.25">
      <c r="A5" s="134" t="s">
        <v>98</v>
      </c>
      <c r="B5" s="135"/>
      <c r="C5" s="69"/>
      <c r="D5" s="70">
        <v>-619.41</v>
      </c>
      <c r="E5" s="71"/>
      <c r="F5" s="72"/>
      <c r="G5" s="72"/>
      <c r="H5" s="73"/>
      <c r="I5" s="7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s="76" customFormat="1" ht="15" customHeight="1" x14ac:dyDescent="0.25">
      <c r="A6" s="145" t="s">
        <v>111</v>
      </c>
      <c r="B6" s="146"/>
      <c r="C6" s="146"/>
      <c r="D6" s="146"/>
      <c r="E6" s="146"/>
      <c r="F6" s="146"/>
      <c r="G6" s="146"/>
      <c r="H6" s="147"/>
      <c r="I6" s="74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</row>
    <row r="7" spans="1:26" s="76" customFormat="1" ht="56.25" customHeight="1" x14ac:dyDescent="0.25">
      <c r="A7" s="138" t="s">
        <v>51</v>
      </c>
      <c r="B7" s="139"/>
      <c r="C7" s="78" t="s">
        <v>52</v>
      </c>
      <c r="D7" s="79" t="s">
        <v>53</v>
      </c>
      <c r="E7" s="79" t="s">
        <v>54</v>
      </c>
      <c r="F7" s="79" t="s">
        <v>55</v>
      </c>
      <c r="G7" s="80" t="s">
        <v>56</v>
      </c>
      <c r="H7" s="79" t="s">
        <v>57</v>
      </c>
    </row>
    <row r="8" spans="1:26" s="76" customFormat="1" ht="17.25" customHeight="1" x14ac:dyDescent="0.25">
      <c r="A8" s="138" t="s">
        <v>58</v>
      </c>
      <c r="B8" s="140"/>
      <c r="C8" s="72">
        <f>C12+C15+C18+C21</f>
        <v>16.100000000000001</v>
      </c>
      <c r="D8" s="81">
        <v>-62.15</v>
      </c>
      <c r="E8" s="71">
        <f>E12+E15+E18+E21</f>
        <v>246.96000000000004</v>
      </c>
      <c r="F8" s="71">
        <f>F12+F15+F18+F21</f>
        <v>233</v>
      </c>
      <c r="G8" s="71">
        <f>G12+G15+G18+G21</f>
        <v>233</v>
      </c>
      <c r="H8" s="71">
        <f>F8-E8+D8</f>
        <v>-76.110000000000042</v>
      </c>
      <c r="J8" s="82"/>
      <c r="K8" s="82"/>
      <c r="L8" s="82"/>
    </row>
    <row r="9" spans="1:26" s="76" customFormat="1" x14ac:dyDescent="0.25">
      <c r="A9" s="83" t="s">
        <v>59</v>
      </c>
      <c r="B9" s="84"/>
      <c r="C9" s="85">
        <f>C8-C10</f>
        <v>14.490000000000002</v>
      </c>
      <c r="D9" s="86">
        <f>D8-D10</f>
        <v>-55.935000000000002</v>
      </c>
      <c r="E9" s="86">
        <f>E8-E10</f>
        <v>222.26400000000004</v>
      </c>
      <c r="F9" s="86">
        <f>F8-F10</f>
        <v>209.7</v>
      </c>
      <c r="G9" s="86">
        <f>G8-G10</f>
        <v>209.7</v>
      </c>
      <c r="H9" s="71">
        <f>F9-E9+D9</f>
        <v>-68.499000000000052</v>
      </c>
      <c r="L9" s="82"/>
    </row>
    <row r="10" spans="1:26" s="76" customFormat="1" x14ac:dyDescent="0.25">
      <c r="A10" s="141" t="s">
        <v>60</v>
      </c>
      <c r="B10" s="142"/>
      <c r="C10" s="85">
        <f>C8*10%</f>
        <v>1.6100000000000003</v>
      </c>
      <c r="D10" s="86">
        <f>D8*10%</f>
        <v>-6.2149999999999999</v>
      </c>
      <c r="E10" s="86">
        <f>E8*10%</f>
        <v>24.696000000000005</v>
      </c>
      <c r="F10" s="86">
        <f>F8*10%</f>
        <v>23.3</v>
      </c>
      <c r="G10" s="86">
        <f>G8*10%</f>
        <v>23.3</v>
      </c>
      <c r="H10" s="71">
        <f>F10-E10+D10</f>
        <v>-7.6110000000000042</v>
      </c>
    </row>
    <row r="11" spans="1:26" s="76" customFormat="1" ht="12.75" customHeight="1" x14ac:dyDescent="0.25">
      <c r="A11" s="143" t="s">
        <v>61</v>
      </c>
      <c r="B11" s="144"/>
      <c r="C11" s="144"/>
      <c r="D11" s="144"/>
      <c r="E11" s="144"/>
      <c r="F11" s="144"/>
      <c r="G11" s="144"/>
      <c r="H11" s="140"/>
      <c r="L11" s="82"/>
    </row>
    <row r="12" spans="1:26" s="76" customFormat="1" ht="15" customHeight="1" x14ac:dyDescent="0.25">
      <c r="A12" s="128" t="s">
        <v>43</v>
      </c>
      <c r="B12" s="129"/>
      <c r="C12" s="72">
        <v>5.75</v>
      </c>
      <c r="D12" s="86">
        <v>-22.99</v>
      </c>
      <c r="E12" s="86">
        <v>88.2</v>
      </c>
      <c r="F12" s="86">
        <v>83.25</v>
      </c>
      <c r="G12" s="86">
        <f>F12</f>
        <v>83.25</v>
      </c>
      <c r="H12" s="86">
        <f t="shared" ref="H12:H23" si="0">F12-E12+D12</f>
        <v>-27.94</v>
      </c>
    </row>
    <row r="13" spans="1:26" s="76" customFormat="1" x14ac:dyDescent="0.25">
      <c r="A13" s="83" t="s">
        <v>59</v>
      </c>
      <c r="B13" s="84"/>
      <c r="C13" s="85">
        <f>C12-C14</f>
        <v>5.1749999999999998</v>
      </c>
      <c r="D13" s="86">
        <f>D12-D14</f>
        <v>-20.690999999999999</v>
      </c>
      <c r="E13" s="86">
        <f>E12-E14</f>
        <v>79.38</v>
      </c>
      <c r="F13" s="86">
        <f>F12-F14</f>
        <v>74.924999999999997</v>
      </c>
      <c r="G13" s="86">
        <f>G12-G14</f>
        <v>74.924999999999997</v>
      </c>
      <c r="H13" s="86">
        <f t="shared" si="0"/>
        <v>-25.145999999999997</v>
      </c>
    </row>
    <row r="14" spans="1:26" s="76" customFormat="1" x14ac:dyDescent="0.25">
      <c r="A14" s="141" t="s">
        <v>60</v>
      </c>
      <c r="B14" s="142"/>
      <c r="C14" s="85">
        <f>C12*10%</f>
        <v>0.57500000000000007</v>
      </c>
      <c r="D14" s="86">
        <f>D12*10%</f>
        <v>-2.2989999999999999</v>
      </c>
      <c r="E14" s="86">
        <f>E12*10%</f>
        <v>8.82</v>
      </c>
      <c r="F14" s="86">
        <f>F12*10%</f>
        <v>8.3250000000000011</v>
      </c>
      <c r="G14" s="86">
        <f>G12*10%</f>
        <v>8.3250000000000011</v>
      </c>
      <c r="H14" s="86">
        <f t="shared" si="0"/>
        <v>-2.7939999999999992</v>
      </c>
    </row>
    <row r="15" spans="1:26" s="76" customFormat="1" ht="23.25" customHeight="1" x14ac:dyDescent="0.25">
      <c r="A15" s="128" t="s">
        <v>39</v>
      </c>
      <c r="B15" s="129"/>
      <c r="C15" s="72">
        <v>3.51</v>
      </c>
      <c r="D15" s="86">
        <v>-11.37</v>
      </c>
      <c r="E15" s="86">
        <v>53.84</v>
      </c>
      <c r="F15" s="86">
        <v>51.76</v>
      </c>
      <c r="G15" s="86">
        <f>F15</f>
        <v>51.76</v>
      </c>
      <c r="H15" s="86">
        <f t="shared" si="0"/>
        <v>-13.450000000000005</v>
      </c>
    </row>
    <row r="16" spans="1:26" s="76" customFormat="1" x14ac:dyDescent="0.25">
      <c r="A16" s="83" t="s">
        <v>59</v>
      </c>
      <c r="B16" s="84"/>
      <c r="C16" s="85">
        <f>C15-C17</f>
        <v>3.1589999999999998</v>
      </c>
      <c r="D16" s="86">
        <f>D15-D17</f>
        <v>-10.232999999999999</v>
      </c>
      <c r="E16" s="86">
        <f>E15-E17</f>
        <v>48.456000000000003</v>
      </c>
      <c r="F16" s="86">
        <f>F15-F17</f>
        <v>46.583999999999996</v>
      </c>
      <c r="G16" s="86">
        <f>G15-G17</f>
        <v>46.583999999999996</v>
      </c>
      <c r="H16" s="86">
        <f t="shared" si="0"/>
        <v>-12.105000000000006</v>
      </c>
    </row>
    <row r="17" spans="1:14" s="76" customFormat="1" ht="15" customHeight="1" x14ac:dyDescent="0.25">
      <c r="A17" s="141" t="s">
        <v>60</v>
      </c>
      <c r="B17" s="142"/>
      <c r="C17" s="85">
        <f>C15*10%</f>
        <v>0.35099999999999998</v>
      </c>
      <c r="D17" s="86">
        <f>D15*10%</f>
        <v>-1.137</v>
      </c>
      <c r="E17" s="86">
        <f>E15*10%</f>
        <v>5.3840000000000003</v>
      </c>
      <c r="F17" s="86">
        <f>F15*10%</f>
        <v>5.1760000000000002</v>
      </c>
      <c r="G17" s="86">
        <f>G15*10%</f>
        <v>5.1760000000000002</v>
      </c>
      <c r="H17" s="86">
        <f t="shared" si="0"/>
        <v>-1.3450000000000002</v>
      </c>
    </row>
    <row r="18" spans="1:14" s="76" customFormat="1" ht="12" customHeight="1" x14ac:dyDescent="0.25">
      <c r="A18" s="128" t="s">
        <v>44</v>
      </c>
      <c r="B18" s="129"/>
      <c r="C18" s="78">
        <v>2.41</v>
      </c>
      <c r="D18" s="86">
        <v>-12.37</v>
      </c>
      <c r="E18" s="86">
        <v>36.97</v>
      </c>
      <c r="F18" s="86">
        <v>34.9</v>
      </c>
      <c r="G18" s="86">
        <f>F18</f>
        <v>34.9</v>
      </c>
      <c r="H18" s="86">
        <f t="shared" si="0"/>
        <v>-14.44</v>
      </c>
    </row>
    <row r="19" spans="1:14" s="76" customFormat="1" ht="13.5" customHeight="1" x14ac:dyDescent="0.25">
      <c r="A19" s="83" t="s">
        <v>59</v>
      </c>
      <c r="B19" s="84"/>
      <c r="C19" s="85">
        <f>C18-C20</f>
        <v>2.169</v>
      </c>
      <c r="D19" s="86">
        <f>D18-D20</f>
        <v>-11.132999999999999</v>
      </c>
      <c r="E19" s="86">
        <f>E18-E20</f>
        <v>33.272999999999996</v>
      </c>
      <c r="F19" s="86">
        <f>F18-F20</f>
        <v>31.409999999999997</v>
      </c>
      <c r="G19" s="86">
        <f>G18-G20</f>
        <v>31.409999999999997</v>
      </c>
      <c r="H19" s="86">
        <f t="shared" si="0"/>
        <v>-12.995999999999999</v>
      </c>
      <c r="N19" s="76" t="s">
        <v>101</v>
      </c>
    </row>
    <row r="20" spans="1:14" s="76" customFormat="1" ht="12.75" customHeight="1" x14ac:dyDescent="0.25">
      <c r="A20" s="141" t="s">
        <v>60</v>
      </c>
      <c r="B20" s="142"/>
      <c r="C20" s="85">
        <f>C18*10%</f>
        <v>0.24100000000000002</v>
      </c>
      <c r="D20" s="86">
        <f>D18*10%</f>
        <v>-1.2370000000000001</v>
      </c>
      <c r="E20" s="86">
        <f>E18*10%</f>
        <v>3.6970000000000001</v>
      </c>
      <c r="F20" s="86">
        <f>F18*10%</f>
        <v>3.49</v>
      </c>
      <c r="G20" s="86">
        <f>G18*10%</f>
        <v>3.49</v>
      </c>
      <c r="H20" s="86">
        <f t="shared" si="0"/>
        <v>-1.444</v>
      </c>
    </row>
    <row r="21" spans="1:14" s="76" customFormat="1" ht="14.25" customHeight="1" x14ac:dyDescent="0.25">
      <c r="A21" s="87" t="s">
        <v>63</v>
      </c>
      <c r="B21" s="88"/>
      <c r="C21" s="72">
        <v>4.43</v>
      </c>
      <c r="D21" s="86">
        <v>-15.42</v>
      </c>
      <c r="E21" s="86">
        <f>65.87+0.56+0.14+1.38</f>
        <v>67.95</v>
      </c>
      <c r="F21" s="86">
        <f>61.51+0.24+0.06+1.28</f>
        <v>63.09</v>
      </c>
      <c r="G21" s="86">
        <f>F21</f>
        <v>63.09</v>
      </c>
      <c r="H21" s="86">
        <f t="shared" si="0"/>
        <v>-20.28</v>
      </c>
    </row>
    <row r="22" spans="1:14" s="76" customFormat="1" ht="14.25" customHeight="1" x14ac:dyDescent="0.25">
      <c r="A22" s="83" t="s">
        <v>59</v>
      </c>
      <c r="B22" s="84"/>
      <c r="C22" s="85">
        <f>C21-C23</f>
        <v>3.9869999999999997</v>
      </c>
      <c r="D22" s="86">
        <f>D21-D23</f>
        <v>-13.878</v>
      </c>
      <c r="E22" s="86">
        <f>E21-E23</f>
        <v>61.155000000000001</v>
      </c>
      <c r="F22" s="86">
        <f>F21-F23</f>
        <v>56.781000000000006</v>
      </c>
      <c r="G22" s="86">
        <f>G21-G23</f>
        <v>56.781000000000006</v>
      </c>
      <c r="H22" s="86">
        <f t="shared" si="0"/>
        <v>-18.251999999999995</v>
      </c>
    </row>
    <row r="23" spans="1:14" s="76" customFormat="1" x14ac:dyDescent="0.25">
      <c r="A23" s="141" t="s">
        <v>60</v>
      </c>
      <c r="B23" s="142"/>
      <c r="C23" s="85">
        <f>C21*10%</f>
        <v>0.443</v>
      </c>
      <c r="D23" s="86">
        <f>D21*10%</f>
        <v>-1.542</v>
      </c>
      <c r="E23" s="86">
        <f>E21*10%</f>
        <v>6.7950000000000008</v>
      </c>
      <c r="F23" s="86">
        <f>F21*10%</f>
        <v>6.3090000000000011</v>
      </c>
      <c r="G23" s="86">
        <f>G21*10%</f>
        <v>6.3090000000000011</v>
      </c>
      <c r="H23" s="86">
        <f t="shared" si="0"/>
        <v>-2.0279999999999996</v>
      </c>
    </row>
    <row r="24" spans="1:14" s="76" customFormat="1" ht="14.25" customHeight="1" x14ac:dyDescent="0.25">
      <c r="A24" s="138" t="s">
        <v>40</v>
      </c>
      <c r="B24" s="140"/>
      <c r="C24" s="72">
        <v>5.38</v>
      </c>
      <c r="D24" s="71">
        <v>-555.14</v>
      </c>
      <c r="E24" s="71">
        <v>82.53</v>
      </c>
      <c r="F24" s="71">
        <v>77.900000000000006</v>
      </c>
      <c r="G24" s="89">
        <f>G25+G26</f>
        <v>7.7900000000000009</v>
      </c>
      <c r="H24" s="71">
        <f>F24-E24-G24+D24+F24</f>
        <v>-489.65999999999997</v>
      </c>
    </row>
    <row r="25" spans="1:14" s="76" customFormat="1" ht="15.75" customHeight="1" x14ac:dyDescent="0.25">
      <c r="A25" s="83" t="s">
        <v>62</v>
      </c>
      <c r="B25" s="84"/>
      <c r="C25" s="85">
        <f>C24-C26</f>
        <v>4.8419999999999996</v>
      </c>
      <c r="D25" s="86">
        <v>-554.37</v>
      </c>
      <c r="E25" s="86">
        <f>E24-E26</f>
        <v>74.277000000000001</v>
      </c>
      <c r="F25" s="86">
        <f>F24-F26</f>
        <v>70.11</v>
      </c>
      <c r="G25" s="90">
        <f>G45</f>
        <v>0</v>
      </c>
      <c r="H25" s="86">
        <f>F25-E25-G25+D25+F25</f>
        <v>-488.42700000000002</v>
      </c>
    </row>
    <row r="26" spans="1:14" s="76" customFormat="1" ht="12.75" customHeight="1" x14ac:dyDescent="0.25">
      <c r="A26" s="141" t="s">
        <v>60</v>
      </c>
      <c r="B26" s="142"/>
      <c r="C26" s="85">
        <f>C24*10%</f>
        <v>0.53800000000000003</v>
      </c>
      <c r="D26" s="86">
        <v>-0.76</v>
      </c>
      <c r="E26" s="86">
        <f>E24*10%</f>
        <v>8.2530000000000001</v>
      </c>
      <c r="F26" s="86">
        <f>F24*10%</f>
        <v>7.7900000000000009</v>
      </c>
      <c r="G26" s="86">
        <f>F26</f>
        <v>7.7900000000000009</v>
      </c>
      <c r="H26" s="86">
        <f>F26-E26-G26+D26+F26</f>
        <v>-1.222999999999999</v>
      </c>
    </row>
    <row r="27" spans="1:14" s="76" customFormat="1" ht="7.5" customHeight="1" x14ac:dyDescent="0.25">
      <c r="A27" s="104"/>
      <c r="B27" s="105"/>
      <c r="C27" s="85"/>
      <c r="D27" s="86"/>
      <c r="E27" s="86"/>
      <c r="F27" s="86"/>
      <c r="G27" s="86"/>
      <c r="H27" s="86"/>
    </row>
    <row r="28" spans="1:14" s="4" customFormat="1" ht="12.75" customHeight="1" x14ac:dyDescent="0.25">
      <c r="A28" s="155" t="s">
        <v>102</v>
      </c>
      <c r="B28" s="156"/>
      <c r="C28" s="72"/>
      <c r="D28" s="71">
        <v>-2.12</v>
      </c>
      <c r="E28" s="72">
        <f>E30+E31+E32+E33</f>
        <v>9.76</v>
      </c>
      <c r="F28" s="72">
        <f>F30+F31+F32+F33</f>
        <v>8.99</v>
      </c>
      <c r="G28" s="72">
        <f>G30+G31+G32+G33</f>
        <v>8.99</v>
      </c>
      <c r="H28" s="71">
        <f>F28-E28-G28+D28+F28</f>
        <v>-2.8899999999999988</v>
      </c>
    </row>
    <row r="29" spans="1:14" ht="12.75" customHeight="1" x14ac:dyDescent="0.25">
      <c r="A29" s="83" t="s">
        <v>103</v>
      </c>
      <c r="B29" s="101"/>
      <c r="C29" s="85"/>
      <c r="D29" s="86"/>
      <c r="E29" s="85"/>
      <c r="F29" s="85"/>
      <c r="G29" s="100"/>
      <c r="H29" s="71"/>
    </row>
    <row r="30" spans="1:14" ht="12.75" customHeight="1" x14ac:dyDescent="0.25">
      <c r="A30" s="128" t="s">
        <v>104</v>
      </c>
      <c r="B30" s="129"/>
      <c r="C30" s="85"/>
      <c r="D30" s="86">
        <v>-0.33</v>
      </c>
      <c r="E30" s="85">
        <v>2.57</v>
      </c>
      <c r="F30" s="85">
        <v>2.4500000000000002</v>
      </c>
      <c r="G30" s="100">
        <f>F30</f>
        <v>2.4500000000000002</v>
      </c>
      <c r="H30" s="86">
        <f t="shared" ref="H30:H33" si="1">F30-E30-G30+D30+F30</f>
        <v>-0.44999999999999973</v>
      </c>
    </row>
    <row r="31" spans="1:14" ht="12.75" customHeight="1" x14ac:dyDescent="0.25">
      <c r="A31" s="128" t="s">
        <v>105</v>
      </c>
      <c r="B31" s="129"/>
      <c r="C31" s="85"/>
      <c r="D31" s="86">
        <v>-0.2</v>
      </c>
      <c r="E31" s="85">
        <v>0</v>
      </c>
      <c r="F31" s="86">
        <v>-0.26</v>
      </c>
      <c r="G31" s="100">
        <f t="shared" ref="G31:G33" si="2">F31</f>
        <v>-0.26</v>
      </c>
      <c r="H31" s="86">
        <f t="shared" si="1"/>
        <v>-0.46</v>
      </c>
    </row>
    <row r="32" spans="1:14" ht="12.75" customHeight="1" x14ac:dyDescent="0.25">
      <c r="A32" s="128" t="s">
        <v>106</v>
      </c>
      <c r="B32" s="129"/>
      <c r="C32" s="85"/>
      <c r="D32" s="86">
        <v>-1.43</v>
      </c>
      <c r="E32" s="85">
        <v>5.89</v>
      </c>
      <c r="F32" s="85">
        <v>5.58</v>
      </c>
      <c r="G32" s="100">
        <f t="shared" si="2"/>
        <v>5.58</v>
      </c>
      <c r="H32" s="86">
        <f t="shared" si="1"/>
        <v>-1.7399999999999993</v>
      </c>
    </row>
    <row r="33" spans="1:26" ht="12.75" customHeight="1" x14ac:dyDescent="0.25">
      <c r="A33" s="128" t="s">
        <v>107</v>
      </c>
      <c r="B33" s="129"/>
      <c r="C33" s="85"/>
      <c r="D33" s="86">
        <v>-0.16</v>
      </c>
      <c r="E33" s="85">
        <v>1.3</v>
      </c>
      <c r="F33" s="85">
        <v>1.22</v>
      </c>
      <c r="G33" s="100">
        <f t="shared" si="2"/>
        <v>1.22</v>
      </c>
      <c r="H33" s="86">
        <f t="shared" si="1"/>
        <v>-0.24</v>
      </c>
    </row>
    <row r="34" spans="1:26" s="94" customFormat="1" ht="11.25" customHeight="1" x14ac:dyDescent="0.25">
      <c r="A34" s="152" t="s">
        <v>94</v>
      </c>
      <c r="B34" s="153"/>
      <c r="C34" s="91"/>
      <c r="D34" s="92"/>
      <c r="E34" s="93">
        <f>E8+E24+E28</f>
        <v>339.25</v>
      </c>
      <c r="F34" s="93">
        <f t="shared" ref="F34:G34" si="3">F8+F24+F28</f>
        <v>319.89</v>
      </c>
      <c r="G34" s="93">
        <f t="shared" si="3"/>
        <v>249.78</v>
      </c>
      <c r="H34" s="93"/>
    </row>
    <row r="35" spans="1:26" s="76" customFormat="1" x14ac:dyDescent="0.25">
      <c r="A35" s="95" t="s">
        <v>95</v>
      </c>
      <c r="B35" s="96"/>
      <c r="C35" s="72"/>
      <c r="D35" s="81"/>
      <c r="E35" s="72">
        <f>E34</f>
        <v>339.25</v>
      </c>
      <c r="F35" s="72">
        <f t="shared" ref="F35:G35" si="4">F34</f>
        <v>319.89</v>
      </c>
      <c r="G35" s="72">
        <f t="shared" si="4"/>
        <v>249.78</v>
      </c>
      <c r="H35" s="71"/>
    </row>
    <row r="36" spans="1:26" s="76" customFormat="1" ht="23.25" x14ac:dyDescent="0.25">
      <c r="A36" s="97" t="s">
        <v>96</v>
      </c>
      <c r="B36" s="98"/>
      <c r="C36" s="72"/>
      <c r="D36" s="71">
        <f>D3</f>
        <v>-619.41</v>
      </c>
      <c r="E36" s="72"/>
      <c r="F36" s="72"/>
      <c r="G36" s="72"/>
      <c r="H36" s="71">
        <f>F35-E35+D36+F35-G35</f>
        <v>-568.66</v>
      </c>
    </row>
    <row r="37" spans="1:26" s="76" customFormat="1" ht="21.75" customHeight="1" x14ac:dyDescent="0.25">
      <c r="A37" s="134" t="s">
        <v>112</v>
      </c>
      <c r="B37" s="134"/>
      <c r="C37" s="69"/>
      <c r="D37" s="69"/>
      <c r="E37" s="71"/>
      <c r="F37" s="72"/>
      <c r="G37" s="72"/>
      <c r="H37" s="73">
        <f>H38+H39</f>
        <v>-568.66</v>
      </c>
      <c r="I37" s="75"/>
      <c r="J37" s="102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 spans="1:26" s="76" customFormat="1" ht="14.25" customHeight="1" x14ac:dyDescent="0.25">
      <c r="A38" s="134" t="s">
        <v>97</v>
      </c>
      <c r="B38" s="135"/>
      <c r="C38" s="69"/>
      <c r="D38" s="69"/>
      <c r="E38" s="71"/>
      <c r="F38" s="72"/>
      <c r="G38" s="72"/>
      <c r="H38" s="73">
        <f>0</f>
        <v>0</v>
      </c>
      <c r="I38" s="75"/>
      <c r="J38" s="75"/>
      <c r="K38" s="102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 spans="1:26" s="76" customFormat="1" ht="12.75" customHeight="1" x14ac:dyDescent="0.25">
      <c r="A39" s="134" t="s">
        <v>98</v>
      </c>
      <c r="B39" s="135"/>
      <c r="C39" s="69"/>
      <c r="D39" s="69"/>
      <c r="E39" s="71"/>
      <c r="F39" s="72"/>
      <c r="G39" s="72"/>
      <c r="H39" s="73">
        <f>H8+H24+H28</f>
        <v>-568.66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s="4" customFormat="1" x14ac:dyDescent="0.25">
      <c r="A40" s="150"/>
      <c r="B40" s="151"/>
      <c r="C40" s="151"/>
      <c r="D40" s="151"/>
      <c r="E40" s="151"/>
      <c r="F40" s="151"/>
      <c r="G40" s="151"/>
      <c r="H40" s="151"/>
    </row>
    <row r="41" spans="1:26" s="4" customFormat="1" ht="30" customHeight="1" x14ac:dyDescent="0.25">
      <c r="A41" s="67"/>
      <c r="B41" s="68"/>
      <c r="C41" s="68"/>
      <c r="D41" s="68"/>
      <c r="E41" s="68"/>
      <c r="F41" s="68"/>
      <c r="G41" s="68"/>
      <c r="H41" s="68"/>
    </row>
    <row r="42" spans="1:26" x14ac:dyDescent="0.25">
      <c r="A42" s="19" t="s">
        <v>113</v>
      </c>
      <c r="D42" s="21"/>
      <c r="E42" s="21"/>
      <c r="F42" s="21"/>
      <c r="G42" s="21"/>
    </row>
    <row r="43" spans="1:26" x14ac:dyDescent="0.25">
      <c r="A43" s="136" t="s">
        <v>47</v>
      </c>
      <c r="B43" s="154"/>
      <c r="C43" s="154"/>
      <c r="D43" s="117"/>
      <c r="E43" s="28" t="s">
        <v>48</v>
      </c>
      <c r="F43" s="28" t="s">
        <v>49</v>
      </c>
      <c r="G43" s="28" t="s">
        <v>50</v>
      </c>
      <c r="H43" s="107" t="s">
        <v>108</v>
      </c>
    </row>
    <row r="44" spans="1:26" x14ac:dyDescent="0.25">
      <c r="A44" s="136" t="s">
        <v>46</v>
      </c>
      <c r="B44" s="148"/>
      <c r="C44" s="148"/>
      <c r="D44" s="149"/>
      <c r="E44" s="29"/>
      <c r="F44" s="28"/>
      <c r="G44" s="30">
        <v>0</v>
      </c>
      <c r="H44" s="6"/>
    </row>
    <row r="45" spans="1:26" s="4" customFormat="1" x14ac:dyDescent="0.25">
      <c r="A45" s="131" t="s">
        <v>7</v>
      </c>
      <c r="B45" s="132"/>
      <c r="C45" s="132"/>
      <c r="D45" s="133"/>
      <c r="E45" s="53"/>
      <c r="F45" s="54"/>
      <c r="G45" s="55">
        <f>SUM(G44)</f>
        <v>0</v>
      </c>
      <c r="H45" s="103"/>
    </row>
    <row r="46" spans="1:26" s="4" customFormat="1" x14ac:dyDescent="0.25">
      <c r="A46" s="56"/>
      <c r="B46" s="57"/>
      <c r="C46" s="57"/>
      <c r="D46" s="57"/>
      <c r="E46" s="58"/>
      <c r="F46" s="35"/>
      <c r="G46" s="59"/>
    </row>
    <row r="47" spans="1:26" x14ac:dyDescent="0.25">
      <c r="A47" s="108" t="s">
        <v>121</v>
      </c>
      <c r="B47" s="109"/>
      <c r="C47" s="110"/>
      <c r="D47" s="109"/>
      <c r="E47" s="109"/>
      <c r="F47" s="28"/>
      <c r="G47" s="30"/>
    </row>
    <row r="48" spans="1:26" x14ac:dyDescent="0.25">
      <c r="A48" s="136" t="s">
        <v>116</v>
      </c>
      <c r="B48" s="137"/>
      <c r="C48" s="119" t="s">
        <v>117</v>
      </c>
      <c r="D48" s="137"/>
      <c r="E48" s="28" t="s">
        <v>118</v>
      </c>
      <c r="F48" s="28" t="s">
        <v>119</v>
      </c>
      <c r="G48" s="30" t="s">
        <v>120</v>
      </c>
    </row>
    <row r="49" spans="1:7" x14ac:dyDescent="0.25">
      <c r="A49" s="136" t="s">
        <v>133</v>
      </c>
      <c r="B49" s="137"/>
      <c r="C49" s="119" t="s">
        <v>46</v>
      </c>
      <c r="D49" s="117"/>
      <c r="E49" s="28" t="s">
        <v>46</v>
      </c>
      <c r="F49" s="28" t="s">
        <v>46</v>
      </c>
      <c r="G49" s="30" t="s">
        <v>46</v>
      </c>
    </row>
    <row r="50" spans="1:7" x14ac:dyDescent="0.25">
      <c r="A50" s="32"/>
      <c r="B50" s="33"/>
      <c r="C50" s="39"/>
      <c r="D50" s="33"/>
      <c r="E50" s="33"/>
      <c r="F50" s="34"/>
      <c r="G50" s="34"/>
    </row>
    <row r="51" spans="1:7" x14ac:dyDescent="0.25">
      <c r="A51" s="35"/>
      <c r="B51" s="36"/>
      <c r="C51" s="40"/>
      <c r="D51" s="37"/>
      <c r="E51" s="34"/>
      <c r="F51" s="34"/>
      <c r="G51" s="34"/>
    </row>
    <row r="52" spans="1:7" x14ac:dyDescent="0.25">
      <c r="A52" s="4" t="s">
        <v>92</v>
      </c>
      <c r="E52" s="31"/>
      <c r="F52" s="60"/>
      <c r="G52" s="31"/>
    </row>
    <row r="53" spans="1:7" x14ac:dyDescent="0.25">
      <c r="A53" s="19" t="s">
        <v>114</v>
      </c>
      <c r="B53" s="61"/>
      <c r="C53" s="62"/>
      <c r="D53" s="19"/>
      <c r="E53" s="31"/>
      <c r="F53" s="60"/>
      <c r="G53" s="31"/>
    </row>
    <row r="54" spans="1:7" ht="60" customHeight="1" x14ac:dyDescent="0.25">
      <c r="A54" s="130" t="s">
        <v>134</v>
      </c>
      <c r="B54" s="130"/>
      <c r="C54" s="130"/>
      <c r="D54" s="130"/>
      <c r="E54" s="130"/>
      <c r="F54" s="130"/>
      <c r="G54" s="130"/>
    </row>
    <row r="56" spans="1:7" x14ac:dyDescent="0.25">
      <c r="A56" s="4" t="s">
        <v>64</v>
      </c>
      <c r="B56" s="51"/>
      <c r="C56" s="52"/>
      <c r="D56" s="4"/>
      <c r="E56" s="4" t="s">
        <v>132</v>
      </c>
      <c r="F56" s="4"/>
    </row>
    <row r="57" spans="1:7" x14ac:dyDescent="0.25">
      <c r="A57" s="4" t="s">
        <v>65</v>
      </c>
      <c r="B57" s="51"/>
      <c r="C57" s="52"/>
      <c r="D57" s="4"/>
      <c r="E57" s="4"/>
      <c r="F57" s="4"/>
    </row>
    <row r="58" spans="1:7" ht="15.75" customHeight="1" x14ac:dyDescent="0.25">
      <c r="A58" s="4" t="s">
        <v>71</v>
      </c>
      <c r="B58" s="51"/>
      <c r="C58" s="52"/>
      <c r="D58" s="4"/>
      <c r="E58" s="4"/>
      <c r="F58" s="4"/>
    </row>
    <row r="60" spans="1:7" x14ac:dyDescent="0.25">
      <c r="A60" s="64" t="s">
        <v>66</v>
      </c>
      <c r="B60" s="65"/>
      <c r="C60" s="66"/>
    </row>
    <row r="61" spans="1:7" x14ac:dyDescent="0.25">
      <c r="A61" s="64" t="s">
        <v>67</v>
      </c>
      <c r="B61" s="65"/>
      <c r="C61" s="66" t="s">
        <v>23</v>
      </c>
    </row>
    <row r="62" spans="1:7" x14ac:dyDescent="0.25">
      <c r="A62" s="64" t="s">
        <v>68</v>
      </c>
      <c r="B62" s="65"/>
      <c r="C62" s="66" t="s">
        <v>69</v>
      </c>
    </row>
    <row r="63" spans="1:7" x14ac:dyDescent="0.25">
      <c r="A63" s="64" t="s">
        <v>70</v>
      </c>
      <c r="B63" s="65"/>
      <c r="C63" s="66" t="s">
        <v>115</v>
      </c>
    </row>
  </sheetData>
  <mergeCells count="35">
    <mergeCell ref="A3:B3"/>
    <mergeCell ref="A6:H6"/>
    <mergeCell ref="A44:D44"/>
    <mergeCell ref="A40:H40"/>
    <mergeCell ref="A37:B37"/>
    <mergeCell ref="A34:B34"/>
    <mergeCell ref="A43:D43"/>
    <mergeCell ref="A17:B17"/>
    <mergeCell ref="A18:B18"/>
    <mergeCell ref="A20:B20"/>
    <mergeCell ref="A4:B4"/>
    <mergeCell ref="A5:B5"/>
    <mergeCell ref="A28:B28"/>
    <mergeCell ref="A23:B23"/>
    <mergeCell ref="A24:B24"/>
    <mergeCell ref="A26:B26"/>
    <mergeCell ref="A14:B14"/>
    <mergeCell ref="A15:B15"/>
    <mergeCell ref="A7:B7"/>
    <mergeCell ref="A8:B8"/>
    <mergeCell ref="A10:B10"/>
    <mergeCell ref="A11:H11"/>
    <mergeCell ref="A12:B12"/>
    <mergeCell ref="A30:B30"/>
    <mergeCell ref="A31:B31"/>
    <mergeCell ref="A32:B32"/>
    <mergeCell ref="A33:B33"/>
    <mergeCell ref="A54:G54"/>
    <mergeCell ref="A45:D45"/>
    <mergeCell ref="A38:B38"/>
    <mergeCell ref="A39:B39"/>
    <mergeCell ref="A48:B48"/>
    <mergeCell ref="C48:D48"/>
    <mergeCell ref="A49:B49"/>
    <mergeCell ref="C49:D49"/>
  </mergeCells>
  <pageMargins left="0.7" right="0.7" top="0.75" bottom="0.75" header="0.3" footer="0.3"/>
  <pageSetup paperSize="9" scale="3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</vt:lpstr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PO-L</dc:creator>
  <cp:lastModifiedBy>Finans</cp:lastModifiedBy>
  <cp:lastPrinted>2020-02-13T07:38:41Z</cp:lastPrinted>
  <dcterms:created xsi:type="dcterms:W3CDTF">2013-02-18T04:38:06Z</dcterms:created>
  <dcterms:modified xsi:type="dcterms:W3CDTF">2020-02-18T04:44:38Z</dcterms:modified>
</cp:coreProperties>
</file>