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ксей\Desktop\Фин.отчеты\2019 г. отчеты\УК-0\"/>
    </mc:Choice>
  </mc:AlternateContent>
  <bookViews>
    <workbookView xWindow="-105" yWindow="-105" windowWidth="23250" windowHeight="12570"/>
  </bookViews>
  <sheets>
    <sheet name="УК" sheetId="1" r:id="rId1"/>
    <sheet name="Лист2" sheetId="8" r:id="rId2"/>
  </sheets>
  <calcPr calcId="15251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8" i="8" l="1"/>
  <c r="G44" i="8"/>
  <c r="H45" i="8"/>
  <c r="H46" i="8"/>
  <c r="H47" i="8"/>
  <c r="H48" i="8"/>
  <c r="H42" i="8"/>
  <c r="H43" i="8"/>
  <c r="F8" i="8"/>
  <c r="E44" i="8"/>
  <c r="G38" i="8"/>
  <c r="G39" i="8"/>
  <c r="G40" i="8"/>
  <c r="G37" i="8"/>
  <c r="G35" i="8"/>
  <c r="G33" i="8"/>
  <c r="F29" i="8"/>
  <c r="G29" i="8"/>
  <c r="E29" i="8"/>
  <c r="E28" i="8"/>
  <c r="G27" i="8"/>
  <c r="G24" i="8"/>
  <c r="G21" i="8"/>
  <c r="G18" i="8"/>
  <c r="G15" i="8"/>
  <c r="D45" i="8"/>
  <c r="H38" i="8"/>
  <c r="H39" i="8"/>
  <c r="H40" i="8"/>
  <c r="H37" i="8"/>
  <c r="F35" i="8"/>
  <c r="E35" i="8"/>
  <c r="H35" i="8"/>
  <c r="D10" i="8"/>
  <c r="D9" i="8"/>
  <c r="C8" i="8"/>
  <c r="G57" i="8"/>
  <c r="G32" i="8"/>
  <c r="F33" i="8"/>
  <c r="F32" i="8"/>
  <c r="E33" i="8"/>
  <c r="E32" i="8"/>
  <c r="H32" i="8"/>
  <c r="G31" i="8"/>
  <c r="F44" i="8"/>
  <c r="E8" i="8"/>
  <c r="G10" i="8"/>
  <c r="G9" i="8"/>
  <c r="G28" i="8"/>
  <c r="G26" i="8"/>
  <c r="G25" i="8"/>
  <c r="G23" i="8"/>
  <c r="G22" i="8"/>
  <c r="G20" i="8"/>
  <c r="G19" i="8"/>
  <c r="G17" i="8"/>
  <c r="G16" i="8"/>
  <c r="G14" i="8"/>
  <c r="G13" i="8"/>
  <c r="F28" i="8"/>
  <c r="F26" i="8"/>
  <c r="E26" i="8"/>
  <c r="F25" i="8"/>
  <c r="E25" i="8"/>
  <c r="F23" i="8"/>
  <c r="E23" i="8"/>
  <c r="F22" i="8"/>
  <c r="E22" i="8"/>
  <c r="F20" i="8"/>
  <c r="E20" i="8"/>
  <c r="F19" i="8"/>
  <c r="E19" i="8"/>
  <c r="F17" i="8"/>
  <c r="E17" i="8"/>
  <c r="F16" i="8"/>
  <c r="E16" i="8"/>
  <c r="F10" i="8"/>
  <c r="E10" i="8"/>
  <c r="F9" i="8"/>
  <c r="E9" i="8"/>
  <c r="E14" i="8"/>
  <c r="E13" i="8"/>
  <c r="F14" i="8"/>
  <c r="F13" i="8"/>
  <c r="H8" i="8"/>
  <c r="H33" i="8"/>
  <c r="H31" i="8"/>
  <c r="C33" i="8"/>
  <c r="C32" i="8"/>
  <c r="C26" i="8"/>
  <c r="C25" i="8"/>
  <c r="C23" i="8"/>
  <c r="C22" i="8"/>
  <c r="C20" i="8"/>
  <c r="C19" i="8"/>
  <c r="C17" i="8"/>
  <c r="C16" i="8"/>
  <c r="D29" i="8"/>
  <c r="H29" i="8"/>
  <c r="D28" i="8"/>
  <c r="H28" i="8"/>
  <c r="H27" i="8"/>
  <c r="D26" i="8"/>
  <c r="H26" i="8"/>
  <c r="D25" i="8"/>
  <c r="H25" i="8"/>
  <c r="H24" i="8"/>
  <c r="D23" i="8"/>
  <c r="H23" i="8"/>
  <c r="D22" i="8"/>
  <c r="H22" i="8"/>
  <c r="H21" i="8"/>
  <c r="D20" i="8"/>
  <c r="H20" i="8"/>
  <c r="D19" i="8"/>
  <c r="H19" i="8"/>
  <c r="H18" i="8"/>
  <c r="D17" i="8"/>
  <c r="H17" i="8"/>
  <c r="D16" i="8"/>
  <c r="H16" i="8"/>
  <c r="H15" i="8"/>
  <c r="D14" i="8"/>
  <c r="H14" i="8"/>
  <c r="D13" i="8"/>
  <c r="H13" i="8"/>
  <c r="H12" i="8"/>
  <c r="H10" i="8"/>
  <c r="H9" i="8"/>
  <c r="C29" i="8"/>
  <c r="C28" i="8"/>
  <c r="C14" i="8"/>
  <c r="C13" i="8"/>
  <c r="C10" i="8"/>
  <c r="C9" i="8"/>
</calcChain>
</file>

<file path=xl/sharedStrings.xml><?xml version="1.0" encoding="utf-8"?>
<sst xmlns="http://schemas.openxmlformats.org/spreadsheetml/2006/main" count="172" uniqueCount="149">
  <si>
    <t>1</t>
  </si>
  <si>
    <t>2</t>
  </si>
  <si>
    <t>3</t>
  </si>
  <si>
    <t>4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</si>
  <si>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</si>
  <si>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</si>
  <si>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</si>
  <si>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</si>
  <si>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</si>
  <si>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</si>
  <si>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</si>
  <si>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</si>
  <si>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</si>
  <si>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</si>
  <si>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</si>
  <si>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</si>
  <si>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</si>
  <si>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</si>
  <si>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</si>
  <si>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</si>
  <si>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</si>
  <si>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</si>
  <si>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</si>
  <si>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</si>
  <si>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</si>
  <si>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</si>
  <si>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</si>
  <si>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</si>
  <si>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</si>
  <si>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</si>
  <si>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</si>
  <si>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</si>
  <si>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</si>
  <si>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</si>
  <si>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</si>
  <si>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</si>
  <si>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</si>
  <si>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</si>
  <si>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</si>
  <si>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</si>
  <si>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</si>
  <si>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</si>
  <si>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</si>
  <si>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</si>
  <si>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1.5 Вывоз и утилизация ТБО</t>
  </si>
  <si>
    <t>1.6 Тех. Обслуживание лифтов</t>
  </si>
  <si>
    <t>2.Текущий ремонт, всего:</t>
  </si>
  <si>
    <t>Часть 3</t>
  </si>
  <si>
    <t>1. Случаи снижения платы за качество оказываемых  услуг: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</si>
  <si>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</si>
  <si>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</si>
  <si>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</si>
  <si>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</si>
  <si>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</si>
  <si>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</si>
  <si>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>1.4 Сан содерж. м/провода</t>
  </si>
  <si>
    <t xml:space="preserve">     uk-lr.ru</t>
  </si>
  <si>
    <t>Наименование работ</t>
  </si>
  <si>
    <t>период</t>
  </si>
  <si>
    <t>количество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</si>
  <si>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</si>
  <si>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</si>
  <si>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</si>
  <si>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</si>
  <si>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</si>
  <si>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</si>
  <si>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</si>
  <si>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</si>
  <si>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</si>
  <si>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</si>
  <si>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</si>
  <si>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</si>
  <si>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</si>
  <si>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Договор управления</t>
  </si>
  <si>
    <t>от 27 .04. 2005г. Серия 25 № 01277949</t>
  </si>
  <si>
    <t>нет</t>
  </si>
  <si>
    <t xml:space="preserve">Генеральный директор </t>
  </si>
  <si>
    <t xml:space="preserve">ООО "Управляющая компания </t>
  </si>
  <si>
    <t>Ленинского района":</t>
  </si>
  <si>
    <t>Санитарный отдел-</t>
  </si>
  <si>
    <t>Производственный отдел-</t>
  </si>
  <si>
    <t>2-220-388</t>
  </si>
  <si>
    <t>Плановый отдел-</t>
  </si>
  <si>
    <t>uklr2006@mail.ru</t>
  </si>
  <si>
    <t>2-260-343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</si>
  <si>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</si>
  <si>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</si>
  <si>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</si>
  <si>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</si>
  <si>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</si>
  <si>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</si>
  <si>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</si>
  <si>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</si>
  <si>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</si>
  <si>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</si>
  <si>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</si>
  <si>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</si>
  <si>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</si>
  <si>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</si>
  <si>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ООО " Ярд"</t>
  </si>
  <si>
    <t>№ 14 по ул. Октябрьская</t>
  </si>
  <si>
    <t>01.07.2008г.</t>
  </si>
  <si>
    <t>Часть 4</t>
  </si>
  <si>
    <t>ООО "Комфорт"</t>
  </si>
  <si>
    <t>ул. Тунгусская, 8</t>
  </si>
  <si>
    <t>Колличество проживающих</t>
  </si>
  <si>
    <t>ИТОГО ПО ДОМУ:</t>
  </si>
  <si>
    <t>Техническое обслуживание лифтов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</si>
  <si>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</si>
  <si>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</si>
  <si>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</si>
  <si>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Всего д/средств с учетом остатков</t>
  </si>
  <si>
    <t>сумма, т.р.</t>
  </si>
  <si>
    <t>3.Коммунальные услуги, всего:</t>
  </si>
  <si>
    <t xml:space="preserve">в том числе: </t>
  </si>
  <si>
    <t>ХВС на содержание ОИ МКД</t>
  </si>
  <si>
    <t>отведение сточных вод</t>
  </si>
  <si>
    <t>ГВС на содержание ОИ МКД</t>
  </si>
  <si>
    <t>эл.энергия на содержание ОИ МКД</t>
  </si>
  <si>
    <t>4. Прочие работы и услуги:</t>
  </si>
  <si>
    <t>в т.ч услуги по управлению, налоги</t>
  </si>
  <si>
    <t xml:space="preserve">                       Отчет ООО "Управляющей компании Ленинского района"  за 2019 г.</t>
  </si>
  <si>
    <t>Тяптин Андрей Александрович</t>
  </si>
  <si>
    <t>ООО "Восток-Мегаполис"</t>
  </si>
  <si>
    <t>2261,00 кв.м</t>
  </si>
  <si>
    <t>342,50 кв.м.</t>
  </si>
  <si>
    <t>78 чел</t>
  </si>
  <si>
    <t>1.Отчет об исполнении договора управления за 2019 г.(тыс.р.)</t>
  </si>
  <si>
    <t>переходящие остатки д/ср-в на начало 01.01. 2019 г.</t>
  </si>
  <si>
    <t xml:space="preserve"> начисления и фактическое поступление средств по статьям затрат за 2019 г.(тыс.р.)</t>
  </si>
  <si>
    <t>переходящие остатки д/ср-в на конец  2019 г.</t>
  </si>
  <si>
    <t>3. Перечень работ, выполненных по статье " текущий ремонт"  в 2019 году.</t>
  </si>
  <si>
    <t>1 шт</t>
  </si>
  <si>
    <t>Ресо Гарантия</t>
  </si>
  <si>
    <t>Обязательное страхование лифтов, исп.Ресо-Гарантия</t>
  </si>
  <si>
    <t>Аварийная замена стояков ХВС и канализации кв.15, 20, 21, 26, 27</t>
  </si>
  <si>
    <t>5 пм</t>
  </si>
  <si>
    <t>Аварийный ремонт стены МО на кровле</t>
  </si>
  <si>
    <t>18 м2</t>
  </si>
  <si>
    <t>Позитив Плюс</t>
  </si>
  <si>
    <t>сумма снижения в рублях</t>
  </si>
  <si>
    <t>План по статье "текущий ремонт" на 2020 год</t>
  </si>
  <si>
    <t>А.А.Тяптин</t>
  </si>
  <si>
    <t>2-205-087</t>
  </si>
  <si>
    <t>ИП Козицкий - Филичева Н.С.  (интернет)</t>
  </si>
  <si>
    <t>250 р в мес</t>
  </si>
  <si>
    <t>предложение Управляющей компании: Ремонт инженерных сетей ХГВС и ЦО, ремонт отмостки , цоколя. Собственникам, необходимо представить протокол общего собрания, о проведении указанных работ, либо принять  собственное решение и направить информацию в Управляющую компанию, для формирования плана текущего ремонта на 2020 год.</t>
  </si>
  <si>
    <t>Исп:</t>
  </si>
  <si>
    <r>
      <t xml:space="preserve">ИСХ  № </t>
    </r>
    <r>
      <rPr>
        <b/>
        <u/>
        <sz val="9"/>
        <color theme="1"/>
        <rFont val="Calibri"/>
        <family val="2"/>
        <charset val="204"/>
        <scheme val="minor"/>
      </rPr>
      <t xml:space="preserve">      647/03  от 17.03.2020 год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</si>
</sst>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8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43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7" xfId="1" applyFont="1" applyFill="1" applyBorder="1" applyAlignment="1">
      <alignment horizontal="left"/>
    </xf>
    <xf numFmtId="0" fontId="3" fillId="0" borderId="1" xfId="0" applyFont="1" applyFill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7" xfId="1" applyFont="1" applyFill="1" applyBorder="1" applyAlignment="1">
      <alignment horizontal="left"/>
    </xf>
    <xf numFmtId="0" fontId="10" fillId="0" borderId="7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7" xfId="1" applyNumberFormat="1" applyFont="1" applyFill="1" applyBorder="1" applyAlignment="1">
      <alignment horizontal="center"/>
    </xf>
    <xf numFmtId="0" fontId="10" fillId="0" borderId="7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164" fontId="3" fillId="0" borderId="0" xfId="0" applyNumberFormat="1" applyFont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15" fillId="0" borderId="1" xfId="0" applyFont="1" applyBorder="1" applyAlignment="1"/>
    <xf numFmtId="0" fontId="15" fillId="0" borderId="1" xfId="0" applyFont="1" applyBorder="1"/>
    <xf numFmtId="0" fontId="15" fillId="0" borderId="1" xfId="0" applyFont="1" applyFill="1" applyBorder="1" applyAlignment="1"/>
    <xf numFmtId="0" fontId="0" fillId="2" borderId="0" xfId="0" applyFill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164" fontId="0" fillId="0" borderId="0" xfId="0" applyNumberFormat="1"/>
    <xf numFmtId="17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0" fontId="12" fillId="0" borderId="0" xfId="0" applyFont="1" applyBorder="1" applyAlignment="1"/>
    <xf numFmtId="0" fontId="4" fillId="0" borderId="0" xfId="0" applyFont="1" applyBorder="1" applyAlignment="1"/>
    <xf numFmtId="17" fontId="12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0" fontId="9" fillId="0" borderId="0" xfId="0" applyFont="1" applyFill="1"/>
    <xf numFmtId="0" fontId="9" fillId="0" borderId="7" xfId="0" applyFont="1" applyFill="1" applyBorder="1" applyAlignment="1"/>
    <xf numFmtId="164" fontId="9" fillId="0" borderId="7" xfId="0" applyNumberFormat="1" applyFont="1" applyFill="1" applyBorder="1" applyAlignment="1">
      <alignment horizontal="center"/>
    </xf>
    <xf numFmtId="0" fontId="9" fillId="0" borderId="7" xfId="0" applyFont="1" applyFill="1" applyBorder="1"/>
    <xf numFmtId="0" fontId="9" fillId="0" borderId="7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9" fillId="0" borderId="1" xfId="0" applyFont="1" applyBorder="1"/>
    <xf numFmtId="0" fontId="16" fillId="0" borderId="0" xfId="0" applyFont="1"/>
    <xf numFmtId="0" fontId="16" fillId="0" borderId="0" xfId="0" applyFont="1" applyAlignment="1">
      <alignment horizontal="center"/>
    </xf>
    <xf numFmtId="164" fontId="16" fillId="0" borderId="0" xfId="0" applyNumberFormat="1" applyFont="1" applyAlignment="1">
      <alignment horizontal="center"/>
    </xf>
    <xf numFmtId="4" fontId="6" fillId="0" borderId="1" xfId="0" applyNumberFormat="1" applyFont="1" applyBorder="1" applyAlignment="1">
      <alignment horizontal="center"/>
    </xf>
    <xf numFmtId="4" fontId="9" fillId="0" borderId="1" xfId="0" applyNumberFormat="1" applyFont="1" applyFill="1" applyBorder="1" applyAlignment="1">
      <alignment horizontal="center" wrapText="1"/>
    </xf>
    <xf numFmtId="4" fontId="3" fillId="0" borderId="1" xfId="0" applyNumberFormat="1" applyFont="1" applyFill="1" applyBorder="1" applyAlignment="1">
      <alignment horizontal="center" wrapText="1"/>
    </xf>
    <xf numFmtId="4" fontId="3" fillId="0" borderId="2" xfId="0" applyNumberFormat="1" applyFont="1" applyFill="1" applyBorder="1" applyAlignment="1">
      <alignment horizontal="center" wrapText="1"/>
    </xf>
    <xf numFmtId="4" fontId="9" fillId="0" borderId="2" xfId="0" applyNumberFormat="1" applyFont="1" applyFill="1" applyBorder="1" applyAlignment="1"/>
    <xf numFmtId="4" fontId="4" fillId="0" borderId="6" xfId="0" applyNumberFormat="1" applyFont="1" applyBorder="1" applyAlignment="1"/>
    <xf numFmtId="4" fontId="9" fillId="0" borderId="1" xfId="0" applyNumberFormat="1" applyFont="1" applyFill="1" applyBorder="1" applyAlignment="1">
      <alignment horizontal="center"/>
    </xf>
    <xf numFmtId="4" fontId="9" fillId="0" borderId="1" xfId="0" applyNumberFormat="1" applyFont="1" applyBorder="1" applyAlignment="1">
      <alignment horizontal="center"/>
    </xf>
    <xf numFmtId="4" fontId="3" fillId="0" borderId="2" xfId="0" applyNumberFormat="1" applyFont="1" applyFill="1" applyBorder="1" applyAlignment="1">
      <alignment horizontal="left"/>
    </xf>
    <xf numFmtId="4" fontId="3" fillId="0" borderId="6" xfId="0" applyNumberFormat="1" applyFont="1" applyFill="1" applyBorder="1" applyAlignment="1">
      <alignment horizontal="left"/>
    </xf>
    <xf numFmtId="4" fontId="3" fillId="0" borderId="1" xfId="0" applyNumberFormat="1" applyFont="1" applyBorder="1" applyAlignment="1">
      <alignment horizontal="center"/>
    </xf>
    <xf numFmtId="4" fontId="3" fillId="0" borderId="1" xfId="0" applyNumberFormat="1" applyFont="1" applyFill="1" applyBorder="1" applyAlignment="1">
      <alignment horizontal="center"/>
    </xf>
    <xf numFmtId="4" fontId="3" fillId="0" borderId="2" xfId="0" applyNumberFormat="1" applyFont="1" applyBorder="1"/>
    <xf numFmtId="4" fontId="3" fillId="0" borderId="6" xfId="0" applyNumberFormat="1" applyFont="1" applyBorder="1"/>
    <xf numFmtId="4" fontId="3" fillId="0" borderId="2" xfId="0" applyNumberFormat="1" applyFont="1" applyFill="1" applyBorder="1" applyAlignment="1">
      <alignment horizontal="center"/>
    </xf>
    <xf numFmtId="4" fontId="0" fillId="0" borderId="5" xfId="0" applyNumberFormat="1" applyFill="1" applyBorder="1" applyAlignment="1">
      <alignment horizontal="center"/>
    </xf>
    <xf numFmtId="4" fontId="9" fillId="0" borderId="2" xfId="0" applyNumberFormat="1" applyFont="1" applyBorder="1" applyAlignment="1">
      <alignment horizontal="center"/>
    </xf>
    <xf numFmtId="4" fontId="3" fillId="0" borderId="6" xfId="0" applyNumberFormat="1" applyFont="1" applyBorder="1" applyAlignment="1">
      <alignment horizontal="center"/>
    </xf>
    <xf numFmtId="4" fontId="0" fillId="0" borderId="5" xfId="0" applyNumberFormat="1" applyBorder="1" applyAlignment="1">
      <alignment horizontal="center"/>
    </xf>
    <xf numFmtId="4" fontId="3" fillId="0" borderId="2" xfId="0" applyNumberFormat="1" applyFont="1" applyBorder="1" applyAlignment="1">
      <alignment horizontal="center"/>
    </xf>
    <xf numFmtId="4" fontId="0" fillId="0" borderId="5" xfId="0" applyNumberFormat="1" applyBorder="1" applyAlignment="1">
      <alignment horizontal="left"/>
    </xf>
    <xf numFmtId="4" fontId="9" fillId="0" borderId="2" xfId="0" applyNumberFormat="1" applyFont="1" applyFill="1" applyBorder="1" applyAlignment="1">
      <alignment horizontal="center"/>
    </xf>
    <xf numFmtId="4" fontId="4" fillId="0" borderId="5" xfId="0" applyNumberFormat="1" applyFont="1" applyFill="1" applyBorder="1" applyAlignment="1">
      <alignment horizontal="center"/>
    </xf>
    <xf numFmtId="4" fontId="9" fillId="0" borderId="1" xfId="0" applyNumberFormat="1" applyFont="1" applyFill="1" applyBorder="1" applyAlignment="1"/>
    <xf numFmtId="4" fontId="9" fillId="0" borderId="3" xfId="0" applyNumberFormat="1" applyFont="1" applyBorder="1" applyAlignment="1">
      <alignment horizontal="center" wrapText="1"/>
    </xf>
    <xf numFmtId="4" fontId="3" fillId="0" borderId="3" xfId="0" applyNumberFormat="1" applyFont="1" applyBorder="1" applyAlignment="1">
      <alignment horizontal="center" wrapText="1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6" xfId="2" applyNumberFormat="1" applyFill="1" applyBorder="1" applyAlignment="1" applyProtection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6" xfId="2" applyNumberFormat="1" applyFont="1" applyFill="1" applyBorder="1" applyAlignment="1" applyProtection="1">
      <alignment horizontal="center"/>
    </xf>
    <xf numFmtId="49" fontId="10" fillId="0" borderId="6" xfId="1" applyNumberFormat="1" applyFont="1" applyFill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0" fontId="6" fillId="2" borderId="0" xfId="0" applyFont="1" applyFill="1" applyAlignment="1">
      <alignment wrapText="1"/>
    </xf>
    <xf numFmtId="0" fontId="0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4" fontId="3" fillId="0" borderId="2" xfId="0" applyNumberFormat="1" applyFont="1" applyFill="1" applyBorder="1" applyAlignment="1">
      <alignment horizontal="center"/>
    </xf>
    <xf numFmtId="4" fontId="0" fillId="0" borderId="5" xfId="0" applyNumberFormat="1" applyBorder="1" applyAlignment="1">
      <alignment horizontal="center"/>
    </xf>
    <xf numFmtId="4" fontId="9" fillId="0" borderId="2" xfId="0" applyNumberFormat="1" applyFont="1" applyFill="1" applyBorder="1" applyAlignment="1"/>
    <xf numFmtId="4" fontId="0" fillId="0" borderId="6" xfId="0" applyNumberFormat="1" applyBorder="1" applyAlignment="1"/>
    <xf numFmtId="4" fontId="9" fillId="0" borderId="5" xfId="0" applyNumberFormat="1" applyFont="1" applyFill="1" applyBorder="1" applyAlignment="1">
      <alignment wrapText="1"/>
    </xf>
    <xf numFmtId="4" fontId="0" fillId="0" borderId="6" xfId="0" applyNumberFormat="1" applyFill="1" applyBorder="1" applyAlignment="1">
      <alignment wrapText="1"/>
    </xf>
    <xf numFmtId="0" fontId="6" fillId="0" borderId="2" xfId="0" applyFont="1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12" fillId="0" borderId="2" xfId="0" applyFont="1" applyBorder="1" applyAlignment="1"/>
    <xf numFmtId="0" fontId="4" fillId="0" borderId="5" xfId="0" applyFont="1" applyBorder="1" applyAlignment="1"/>
    <xf numFmtId="0" fontId="4" fillId="0" borderId="6" xfId="0" applyFont="1" applyBorder="1" applyAlignment="1"/>
    <xf numFmtId="0" fontId="6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6" fillId="0" borderId="2" xfId="0" applyFont="1" applyBorder="1" applyAlignment="1"/>
    <xf numFmtId="0" fontId="0" fillId="0" borderId="5" xfId="0" applyBorder="1" applyAlignment="1"/>
    <xf numFmtId="0" fontId="0" fillId="0" borderId="6" xfId="0" applyBorder="1" applyAlignment="1"/>
    <xf numFmtId="4" fontId="9" fillId="0" borderId="2" xfId="0" applyNumberFormat="1" applyFont="1" applyFill="1" applyBorder="1" applyAlignment="1">
      <alignment horizontal="left"/>
    </xf>
    <xf numFmtId="4" fontId="4" fillId="0" borderId="6" xfId="0" applyNumberFormat="1" applyFont="1" applyBorder="1" applyAlignment="1">
      <alignment horizontal="left"/>
    </xf>
    <xf numFmtId="0" fontId="0" fillId="0" borderId="6" xfId="0" applyBorder="1" applyAlignment="1">
      <alignment wrapText="1"/>
    </xf>
    <xf numFmtId="4" fontId="3" fillId="0" borderId="2" xfId="0" applyNumberFormat="1" applyFont="1" applyFill="1" applyBorder="1" applyAlignment="1">
      <alignment horizontal="left" wrapText="1"/>
    </xf>
    <xf numFmtId="4" fontId="3" fillId="0" borderId="6" xfId="0" applyNumberFormat="1" applyFont="1" applyBorder="1" applyAlignment="1">
      <alignment horizontal="left" wrapText="1"/>
    </xf>
    <xf numFmtId="0" fontId="9" fillId="0" borderId="2" xfId="0" applyFont="1" applyFill="1" applyBorder="1" applyAlignment="1"/>
    <xf numFmtId="4" fontId="9" fillId="0" borderId="2" xfId="0" applyNumberFormat="1" applyFont="1" applyFill="1" applyBorder="1" applyAlignment="1">
      <alignment horizontal="center"/>
    </xf>
    <xf numFmtId="4" fontId="0" fillId="0" borderId="5" xfId="0" applyNumberFormat="1" applyBorder="1" applyAlignment="1"/>
    <xf numFmtId="4" fontId="9" fillId="0" borderId="2" xfId="0" applyNumberFormat="1" applyFont="1" applyFill="1" applyBorder="1" applyAlignment="1">
      <alignment wrapText="1"/>
    </xf>
    <xf numFmtId="4" fontId="0" fillId="0" borderId="6" xfId="0" applyNumberFormat="1" applyBorder="1" applyAlignment="1">
      <alignment wrapText="1"/>
    </xf>
    <xf numFmtId="4" fontId="0" fillId="0" borderId="6" xfId="0" applyNumberFormat="1" applyBorder="1" applyAlignment="1">
      <alignment horizontal="center"/>
    </xf>
    <xf numFmtId="4" fontId="3" fillId="0" borderId="2" xfId="0" applyNumberFormat="1" applyFont="1" applyFill="1" applyBorder="1" applyAlignment="1">
      <alignment horizontal="left"/>
    </xf>
    <xf numFmtId="4" fontId="0" fillId="0" borderId="6" xfId="0" applyNumberFormat="1" applyBorder="1" applyAlignment="1">
      <alignment horizontal="left"/>
    </xf>
    <xf numFmtId="4" fontId="3" fillId="0" borderId="4" xfId="0" applyNumberFormat="1" applyFont="1" applyBorder="1" applyAlignment="1">
      <alignment wrapText="1"/>
    </xf>
    <xf numFmtId="4" fontId="3" fillId="0" borderId="8" xfId="0" applyNumberFormat="1" applyFont="1" applyBorder="1" applyAlignment="1">
      <alignment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9"/>
  <sheetViews>
    <sheetView tabSelected="1" zoomScale="130" zoomScaleNormal="130" workbookViewId="0">
      <selection activeCell="E7" sqref="E7"/>
    </sheetView>
  </sheetViews>
  <sheetFormatPr defaultRowHeight="15" x14ac:dyDescent="0.2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 x14ac:dyDescent="0.25">
      <c r="A1" s="2" t="s">
        <v>121</v>
      </c>
      <c r="C1" s="1"/>
    </row>
    <row r="2" spans="1:4" ht="15" customHeight="1" x14ac:dyDescent="0.25">
      <c r="A2" s="2" t="s">
        <v>51</v>
      </c>
      <c r="C2" s="4"/>
    </row>
    <row r="3" spans="1:4" ht="15.75" x14ac:dyDescent="0.25">
      <c r="B3" s="4" t="s">
        <v>10</v>
      </c>
      <c r="C3" s="22" t="s">
        <v>100</v>
      </c>
    </row>
    <row r="4" spans="1:4" ht="14.25" customHeight="1" x14ac:dyDescent="0.25">
      <c r="A4" s="20" t="s">
        <v>148</v>
      </c>
      <c r="C4" s="4"/>
    </row>
    <row r="5" spans="1:4" ht="15" customHeight="1" x14ac:dyDescent="0.25">
      <c r="A5" s="4" t="s">
        <v>8</v>
      </c>
      <c r="C5" s="4"/>
    </row>
    <row r="6" spans="1:4" s="21" customFormat="1" ht="12.75" customHeight="1" x14ac:dyDescent="0.25">
      <c r="A6" s="4" t="s">
        <v>52</v>
      </c>
      <c r="C6" s="19"/>
    </row>
    <row r="7" spans="1:4" s="21" customFormat="1" ht="12.75" customHeight="1" x14ac:dyDescent="0.25">
      <c r="A7" s="5"/>
      <c r="B7"/>
      <c r="C7"/>
      <c r="D7"/>
    </row>
    <row r="8" spans="1:4" s="3" customFormat="1" ht="15" customHeight="1" x14ac:dyDescent="0.25">
      <c r="A8" s="11" t="s">
        <v>0</v>
      </c>
      <c r="B8" s="12" t="s">
        <v>9</v>
      </c>
      <c r="C8" s="25" t="s">
        <v>49</v>
      </c>
      <c r="D8" s="9"/>
    </row>
    <row r="9" spans="1:4" s="3" customFormat="1" ht="12" customHeight="1" x14ac:dyDescent="0.25">
      <c r="A9" s="11" t="s">
        <v>1</v>
      </c>
      <c r="B9" s="12" t="s">
        <v>11</v>
      </c>
      <c r="C9" s="95" t="s">
        <v>122</v>
      </c>
      <c r="D9" s="96"/>
    </row>
    <row r="10" spans="1:4" s="3" customFormat="1" ht="24" customHeight="1" x14ac:dyDescent="0.25">
      <c r="A10" s="11" t="s">
        <v>2</v>
      </c>
      <c r="B10" s="13" t="s">
        <v>12</v>
      </c>
      <c r="C10" s="97" t="s">
        <v>74</v>
      </c>
      <c r="D10" s="98"/>
    </row>
    <row r="11" spans="1:4" s="3" customFormat="1" ht="15" customHeight="1" x14ac:dyDescent="0.25">
      <c r="A11" s="11" t="s">
        <v>3</v>
      </c>
      <c r="B11" s="12" t="s">
        <v>13</v>
      </c>
      <c r="C11" s="95" t="s">
        <v>14</v>
      </c>
      <c r="D11" s="96"/>
    </row>
    <row r="12" spans="1:4" s="3" customFormat="1" ht="15" customHeight="1" x14ac:dyDescent="0.25">
      <c r="A12" s="101">
        <v>5</v>
      </c>
      <c r="B12" s="101" t="s">
        <v>85</v>
      </c>
      <c r="C12" s="41" t="s">
        <v>86</v>
      </c>
      <c r="D12" s="42" t="s">
        <v>87</v>
      </c>
    </row>
    <row r="13" spans="1:4" s="3" customFormat="1" ht="14.25" customHeight="1" x14ac:dyDescent="0.25">
      <c r="A13" s="101"/>
      <c r="B13" s="101"/>
      <c r="C13" s="41" t="s">
        <v>88</v>
      </c>
      <c r="D13" s="42" t="s">
        <v>89</v>
      </c>
    </row>
    <row r="14" spans="1:4" s="3" customFormat="1" x14ac:dyDescent="0.25">
      <c r="A14" s="101"/>
      <c r="B14" s="101"/>
      <c r="C14" s="41" t="s">
        <v>90</v>
      </c>
      <c r="D14" s="42" t="s">
        <v>91</v>
      </c>
    </row>
    <row r="15" spans="1:4" s="3" customFormat="1" ht="16.5" customHeight="1" x14ac:dyDescent="0.25">
      <c r="A15" s="101"/>
      <c r="B15" s="101"/>
      <c r="C15" s="41" t="s">
        <v>92</v>
      </c>
      <c r="D15" s="42" t="s">
        <v>94</v>
      </c>
    </row>
    <row r="16" spans="1:4" s="3" customFormat="1" ht="16.5" customHeight="1" x14ac:dyDescent="0.25">
      <c r="A16" s="101"/>
      <c r="B16" s="101"/>
      <c r="C16" s="41" t="s">
        <v>93</v>
      </c>
      <c r="D16" s="42" t="s">
        <v>87</v>
      </c>
    </row>
    <row r="17" spans="1:4" s="5" customFormat="1" ht="15.75" customHeight="1" x14ac:dyDescent="0.25">
      <c r="A17" s="101"/>
      <c r="B17" s="101"/>
      <c r="C17" s="41" t="s">
        <v>95</v>
      </c>
      <c r="D17" s="42" t="s">
        <v>96</v>
      </c>
    </row>
    <row r="18" spans="1:4" s="5" customFormat="1" ht="15.75" customHeight="1" x14ac:dyDescent="0.25">
      <c r="A18" s="101"/>
      <c r="B18" s="101"/>
      <c r="C18" s="43" t="s">
        <v>97</v>
      </c>
      <c r="D18" s="42" t="s">
        <v>98</v>
      </c>
    </row>
    <row r="19" spans="1:4" ht="21.75" customHeight="1" x14ac:dyDescent="0.25">
      <c r="A19" s="11" t="s">
        <v>4</v>
      </c>
      <c r="B19" s="12" t="s">
        <v>15</v>
      </c>
      <c r="C19" s="102" t="s">
        <v>83</v>
      </c>
      <c r="D19" s="103"/>
    </row>
    <row r="20" spans="1:4" s="5" customFormat="1" ht="24" customHeight="1" x14ac:dyDescent="0.25">
      <c r="A20" s="11" t="s">
        <v>5</v>
      </c>
      <c r="B20" s="13" t="s">
        <v>16</v>
      </c>
      <c r="C20" s="104" t="s">
        <v>56</v>
      </c>
      <c r="D20" s="105"/>
    </row>
    <row r="21" spans="1:4" s="5" customFormat="1" ht="15" customHeight="1" x14ac:dyDescent="0.25">
      <c r="A21" s="11" t="s">
        <v>6</v>
      </c>
      <c r="B21" s="12" t="s">
        <v>17</v>
      </c>
      <c r="C21" s="97" t="s">
        <v>18</v>
      </c>
      <c r="D21" s="106"/>
    </row>
    <row r="22" spans="1:4" ht="13.5" customHeight="1" x14ac:dyDescent="0.25">
      <c r="A22" s="23"/>
      <c r="B22" s="24"/>
      <c r="C22" s="23"/>
      <c r="D22" s="23"/>
    </row>
    <row r="23" spans="1:4" x14ac:dyDescent="0.25">
      <c r="A23" s="8" t="s">
        <v>19</v>
      </c>
      <c r="B23" s="15"/>
      <c r="C23" s="15"/>
      <c r="D23" s="15"/>
    </row>
    <row r="24" spans="1:4" ht="12.75" customHeight="1" x14ac:dyDescent="0.25">
      <c r="A24" s="14"/>
      <c r="B24" s="15"/>
      <c r="C24" s="15"/>
      <c r="D24" s="15"/>
    </row>
    <row r="25" spans="1:4" ht="23.25" x14ac:dyDescent="0.25">
      <c r="A25" s="6"/>
      <c r="B25" s="16" t="s">
        <v>20</v>
      </c>
      <c r="C25" s="7" t="s">
        <v>21</v>
      </c>
      <c r="D25" s="40" t="s">
        <v>22</v>
      </c>
    </row>
    <row r="26" spans="1:4" ht="27" customHeight="1" x14ac:dyDescent="0.25">
      <c r="A26" s="92" t="s">
        <v>25</v>
      </c>
      <c r="B26" s="93"/>
      <c r="C26" s="93"/>
      <c r="D26" s="94"/>
    </row>
    <row r="27" spans="1:4" ht="12" customHeight="1" x14ac:dyDescent="0.25">
      <c r="A27" s="37"/>
      <c r="B27" s="38"/>
      <c r="C27" s="38"/>
      <c r="D27" s="39"/>
    </row>
    <row r="28" spans="1:4" x14ac:dyDescent="0.25">
      <c r="A28" s="7">
        <v>1</v>
      </c>
      <c r="B28" s="6" t="s">
        <v>99</v>
      </c>
      <c r="C28" s="6" t="s">
        <v>23</v>
      </c>
      <c r="D28" s="6" t="s">
        <v>24</v>
      </c>
    </row>
    <row r="29" spans="1:4" ht="14.25" customHeight="1" x14ac:dyDescent="0.25">
      <c r="A29" s="18" t="s">
        <v>26</v>
      </c>
      <c r="B29" s="17"/>
      <c r="C29" s="17"/>
      <c r="D29" s="17"/>
    </row>
    <row r="30" spans="1:4" ht="13.5" customHeight="1" x14ac:dyDescent="0.25">
      <c r="A30" s="7">
        <v>1</v>
      </c>
      <c r="B30" s="6" t="s">
        <v>103</v>
      </c>
      <c r="C30" s="6" t="s">
        <v>23</v>
      </c>
      <c r="D30" s="6" t="s">
        <v>84</v>
      </c>
    </row>
    <row r="31" spans="1:4" x14ac:dyDescent="0.25">
      <c r="A31" s="18" t="s">
        <v>41</v>
      </c>
      <c r="B31" s="17"/>
      <c r="C31" s="17"/>
      <c r="D31" s="17"/>
    </row>
    <row r="32" spans="1:4" x14ac:dyDescent="0.25">
      <c r="A32" s="18" t="s">
        <v>42</v>
      </c>
      <c r="B32" s="17"/>
      <c r="C32" s="17"/>
      <c r="D32" s="17"/>
    </row>
    <row r="33" spans="1:4" x14ac:dyDescent="0.25">
      <c r="A33" s="7">
        <v>1</v>
      </c>
      <c r="B33" s="6" t="s">
        <v>123</v>
      </c>
      <c r="C33" s="6" t="s">
        <v>104</v>
      </c>
      <c r="D33" s="6" t="s">
        <v>27</v>
      </c>
    </row>
    <row r="34" spans="1:4" x14ac:dyDescent="0.25">
      <c r="A34" s="18" t="s">
        <v>28</v>
      </c>
      <c r="B34" s="17"/>
      <c r="C34" s="17"/>
      <c r="D34" s="17"/>
    </row>
    <row r="35" spans="1:4" x14ac:dyDescent="0.25">
      <c r="A35" s="7">
        <v>1</v>
      </c>
      <c r="B35" s="6" t="s">
        <v>29</v>
      </c>
      <c r="C35" s="6" t="s">
        <v>23</v>
      </c>
      <c r="D35" s="6" t="s">
        <v>30</v>
      </c>
    </row>
    <row r="36" spans="1:4" ht="15" customHeight="1" x14ac:dyDescent="0.25">
      <c r="A36" s="18" t="s">
        <v>31</v>
      </c>
      <c r="B36" s="17"/>
      <c r="C36" s="17"/>
      <c r="D36" s="17"/>
    </row>
    <row r="37" spans="1:4" x14ac:dyDescent="0.25">
      <c r="A37" s="7">
        <v>1</v>
      </c>
      <c r="B37" s="6" t="s">
        <v>32</v>
      </c>
      <c r="C37" s="6" t="s">
        <v>23</v>
      </c>
      <c r="D37" s="6" t="s">
        <v>24</v>
      </c>
    </row>
    <row r="38" spans="1:4" ht="9.75" customHeight="1" x14ac:dyDescent="0.25">
      <c r="A38" s="26"/>
      <c r="B38" s="10"/>
      <c r="C38" s="10"/>
      <c r="D38" s="10"/>
    </row>
    <row r="39" spans="1:4" x14ac:dyDescent="0.25">
      <c r="A39" s="4" t="s">
        <v>50</v>
      </c>
      <c r="B39" s="17"/>
      <c r="C39" s="17"/>
      <c r="D39" s="17"/>
    </row>
    <row r="40" spans="1:4" ht="15" customHeight="1" x14ac:dyDescent="0.25">
      <c r="A40" s="7">
        <v>1</v>
      </c>
      <c r="B40" s="6" t="s">
        <v>33</v>
      </c>
      <c r="C40" s="99">
        <v>1968</v>
      </c>
      <c r="D40" s="100"/>
    </row>
    <row r="41" spans="1:4" x14ac:dyDescent="0.25">
      <c r="A41" s="7">
        <v>2</v>
      </c>
      <c r="B41" s="6" t="s">
        <v>35</v>
      </c>
      <c r="C41" s="99">
        <v>9</v>
      </c>
      <c r="D41" s="100"/>
    </row>
    <row r="42" spans="1:4" x14ac:dyDescent="0.25">
      <c r="A42" s="7">
        <v>3</v>
      </c>
      <c r="B42" s="6" t="s">
        <v>36</v>
      </c>
      <c r="C42" s="99">
        <v>1</v>
      </c>
      <c r="D42" s="100"/>
    </row>
    <row r="43" spans="1:4" ht="15" customHeight="1" x14ac:dyDescent="0.25">
      <c r="A43" s="7">
        <v>4</v>
      </c>
      <c r="B43" s="6" t="s">
        <v>34</v>
      </c>
      <c r="C43" s="99">
        <v>1</v>
      </c>
      <c r="D43" s="100"/>
    </row>
    <row r="44" spans="1:4" x14ac:dyDescent="0.25">
      <c r="A44" s="7">
        <v>5</v>
      </c>
      <c r="B44" s="6" t="s">
        <v>37</v>
      </c>
      <c r="C44" s="99">
        <v>1</v>
      </c>
      <c r="D44" s="100"/>
    </row>
    <row r="45" spans="1:4" x14ac:dyDescent="0.25">
      <c r="A45" s="7">
        <v>6</v>
      </c>
      <c r="B45" s="6" t="s">
        <v>38</v>
      </c>
      <c r="C45" s="99" t="s">
        <v>124</v>
      </c>
      <c r="D45" s="100"/>
    </row>
    <row r="46" spans="1:4" ht="15" customHeight="1" x14ac:dyDescent="0.25">
      <c r="A46" s="7">
        <v>7</v>
      </c>
      <c r="B46" s="6" t="s">
        <v>39</v>
      </c>
      <c r="C46" s="99" t="s">
        <v>75</v>
      </c>
      <c r="D46" s="100"/>
    </row>
    <row r="47" spans="1:4" x14ac:dyDescent="0.25">
      <c r="A47" s="7">
        <v>8</v>
      </c>
      <c r="B47" s="6" t="s">
        <v>40</v>
      </c>
      <c r="C47" s="99" t="s">
        <v>125</v>
      </c>
      <c r="D47" s="100"/>
    </row>
    <row r="48" spans="1:4" x14ac:dyDescent="0.25">
      <c r="A48" s="7">
        <v>9</v>
      </c>
      <c r="B48" s="6" t="s">
        <v>105</v>
      </c>
      <c r="C48" s="99" t="s">
        <v>126</v>
      </c>
      <c r="D48" s="98"/>
    </row>
    <row r="49" spans="1:4" x14ac:dyDescent="0.25">
      <c r="A49" s="7">
        <v>10</v>
      </c>
      <c r="B49" s="6" t="s">
        <v>73</v>
      </c>
      <c r="C49" s="107" t="s">
        <v>101</v>
      </c>
      <c r="D49" s="100"/>
    </row>
  </sheetData>
  <mergeCells count="19">
    <mergeCell ref="C49:D49"/>
    <mergeCell ref="C43:D43"/>
    <mergeCell ref="C44:D44"/>
    <mergeCell ref="C45:D45"/>
    <mergeCell ref="C46:D46"/>
    <mergeCell ref="C47:D47"/>
    <mergeCell ref="C48:D48"/>
    <mergeCell ref="A26:D26"/>
    <mergeCell ref="C9:D9"/>
    <mergeCell ref="C10:D10"/>
    <mergeCell ref="C11:D11"/>
    <mergeCell ref="C42:D42"/>
    <mergeCell ref="C40:D40"/>
    <mergeCell ref="C41:D41"/>
    <mergeCell ref="A12:A18"/>
    <mergeCell ref="B12:B18"/>
    <mergeCell ref="C19:D19"/>
    <mergeCell ref="C20:D20"/>
    <mergeCell ref="C21:D21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scale="9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9"/>
  <sheetViews>
    <sheetView topLeftCell="A25" zoomScale="130" zoomScaleNormal="130" workbookViewId="0">
      <selection activeCell="F84" sqref="F84"/>
    </sheetView>
  </sheetViews>
  <sheetFormatPr defaultRowHeight="15" x14ac:dyDescent="0.25"/>
  <cols>
    <col min="1" max="1" width="15.85546875" customWidth="1"/>
    <col min="2" max="2" width="13.42578125" style="28" customWidth="1"/>
    <col min="3" max="3" width="8.5703125" style="36" customWidth="1"/>
    <col min="4" max="4" width="8.28515625" customWidth="1"/>
    <col min="5" max="5" width="9" customWidth="1"/>
    <col min="6" max="6" width="9.7109375" customWidth="1"/>
    <col min="7" max="7" width="10.42578125" customWidth="1"/>
    <col min="8" max="8" width="10.85546875" customWidth="1"/>
  </cols>
  <sheetData>
    <row r="1" spans="1:10" x14ac:dyDescent="0.25">
      <c r="A1" s="4" t="s">
        <v>108</v>
      </c>
      <c r="B1"/>
      <c r="C1" s="34"/>
      <c r="D1" s="34"/>
    </row>
    <row r="2" spans="1:10" ht="13.5" customHeight="1" x14ac:dyDescent="0.25">
      <c r="A2" s="4" t="s">
        <v>127</v>
      </c>
      <c r="B2"/>
      <c r="C2" s="34"/>
      <c r="D2" s="34"/>
    </row>
    <row r="3" spans="1:10" ht="56.25" customHeight="1" x14ac:dyDescent="0.25">
      <c r="A3" s="133" t="s">
        <v>61</v>
      </c>
      <c r="B3" s="122"/>
      <c r="C3" s="61" t="s">
        <v>62</v>
      </c>
      <c r="D3" s="27" t="s">
        <v>63</v>
      </c>
      <c r="E3" s="27" t="s">
        <v>64</v>
      </c>
      <c r="F3" s="27" t="s">
        <v>65</v>
      </c>
      <c r="G3" s="35" t="s">
        <v>66</v>
      </c>
      <c r="H3" s="27" t="s">
        <v>67</v>
      </c>
    </row>
    <row r="4" spans="1:10" ht="24" customHeight="1" x14ac:dyDescent="0.25">
      <c r="A4" s="136" t="s">
        <v>128</v>
      </c>
      <c r="B4" s="137"/>
      <c r="C4" s="67"/>
      <c r="D4" s="68">
        <v>44.49</v>
      </c>
      <c r="E4" s="68"/>
      <c r="F4" s="68"/>
      <c r="G4" s="69"/>
      <c r="H4" s="68"/>
    </row>
    <row r="5" spans="1:10" ht="18.75" customHeight="1" x14ac:dyDescent="0.25">
      <c r="A5" s="70" t="s">
        <v>109</v>
      </c>
      <c r="B5" s="71"/>
      <c r="C5" s="67"/>
      <c r="D5" s="68">
        <v>162.06</v>
      </c>
      <c r="E5" s="68"/>
      <c r="F5" s="68"/>
      <c r="G5" s="69"/>
      <c r="H5" s="68"/>
    </row>
    <row r="6" spans="1:10" ht="18.75" customHeight="1" x14ac:dyDescent="0.25">
      <c r="A6" s="70" t="s">
        <v>110</v>
      </c>
      <c r="B6" s="71"/>
      <c r="C6" s="67"/>
      <c r="D6" s="68">
        <v>-117.57</v>
      </c>
      <c r="E6" s="68"/>
      <c r="F6" s="68"/>
      <c r="G6" s="69"/>
      <c r="H6" s="68"/>
    </row>
    <row r="7" spans="1:10" ht="20.25" customHeight="1" x14ac:dyDescent="0.25">
      <c r="A7" s="134" t="s">
        <v>129</v>
      </c>
      <c r="B7" s="112"/>
      <c r="C7" s="112"/>
      <c r="D7" s="112"/>
      <c r="E7" s="112"/>
      <c r="F7" s="112"/>
      <c r="G7" s="112"/>
      <c r="H7" s="138"/>
    </row>
    <row r="8" spans="1:10" ht="17.25" customHeight="1" x14ac:dyDescent="0.25">
      <c r="A8" s="113" t="s">
        <v>68</v>
      </c>
      <c r="B8" s="114"/>
      <c r="C8" s="72">
        <f>C12+C15+C18+C21+C24+C27</f>
        <v>21.490000000000002</v>
      </c>
      <c r="D8" s="72">
        <v>-111.44</v>
      </c>
      <c r="E8" s="72">
        <f>E12+E15+E18+E21+E24+E27</f>
        <v>580.45000000000005</v>
      </c>
      <c r="F8" s="72">
        <f>F12+F15+F18+F21+F24+F27</f>
        <v>533.56000000000006</v>
      </c>
      <c r="G8" s="72">
        <f>G12+G15+G18+G21+G24+G27</f>
        <v>533.55000000000007</v>
      </c>
      <c r="H8" s="73">
        <f>F8-E8+D8</f>
        <v>-158.32999999999998</v>
      </c>
      <c r="J8" s="47"/>
    </row>
    <row r="9" spans="1:10" x14ac:dyDescent="0.25">
      <c r="A9" s="74" t="s">
        <v>69</v>
      </c>
      <c r="B9" s="75"/>
      <c r="C9" s="76">
        <f>C8-C10</f>
        <v>19.341000000000001</v>
      </c>
      <c r="D9" s="76">
        <f>D8-D10</f>
        <v>-100.29599999999999</v>
      </c>
      <c r="E9" s="76">
        <f>E8-E10</f>
        <v>522.40500000000009</v>
      </c>
      <c r="F9" s="76">
        <f>F8-F10</f>
        <v>480.20400000000006</v>
      </c>
      <c r="G9" s="76">
        <f>G8-G10</f>
        <v>480.19500000000005</v>
      </c>
      <c r="H9" s="73">
        <f t="shared" ref="H9:H10" si="0">F9-E9+D9</f>
        <v>-142.49700000000001</v>
      </c>
      <c r="J9" s="47"/>
    </row>
    <row r="10" spans="1:10" x14ac:dyDescent="0.25">
      <c r="A10" s="111" t="s">
        <v>70</v>
      </c>
      <c r="B10" s="112"/>
      <c r="C10" s="76">
        <f>C8*10%</f>
        <v>2.1490000000000005</v>
      </c>
      <c r="D10" s="76">
        <f>D8*10%</f>
        <v>-11.144</v>
      </c>
      <c r="E10" s="76">
        <f>E8*10%</f>
        <v>58.045000000000009</v>
      </c>
      <c r="F10" s="76">
        <f>F8*10%</f>
        <v>53.356000000000009</v>
      </c>
      <c r="G10" s="76">
        <f>G8*10%</f>
        <v>53.355000000000011</v>
      </c>
      <c r="H10" s="73">
        <f t="shared" si="0"/>
        <v>-15.833</v>
      </c>
      <c r="J10" s="47"/>
    </row>
    <row r="11" spans="1:10" ht="12.75" customHeight="1" x14ac:dyDescent="0.25">
      <c r="A11" s="134" t="s">
        <v>71</v>
      </c>
      <c r="B11" s="135"/>
      <c r="C11" s="135"/>
      <c r="D11" s="135"/>
      <c r="E11" s="135"/>
      <c r="F11" s="135"/>
      <c r="G11" s="135"/>
      <c r="H11" s="114"/>
    </row>
    <row r="12" spans="1:10" x14ac:dyDescent="0.25">
      <c r="A12" s="131" t="s">
        <v>53</v>
      </c>
      <c r="B12" s="132"/>
      <c r="C12" s="72">
        <v>5.75</v>
      </c>
      <c r="D12" s="77">
        <v>-30.31</v>
      </c>
      <c r="E12" s="77">
        <v>155.78</v>
      </c>
      <c r="F12" s="77">
        <v>143.38</v>
      </c>
      <c r="G12" s="77">
        <v>143.37</v>
      </c>
      <c r="H12" s="76">
        <f>F12-E12+D12</f>
        <v>-42.710000000000008</v>
      </c>
    </row>
    <row r="13" spans="1:10" x14ac:dyDescent="0.25">
      <c r="A13" s="74" t="s">
        <v>69</v>
      </c>
      <c r="B13" s="75"/>
      <c r="C13" s="76">
        <f>C12-C14</f>
        <v>5.1749999999999998</v>
      </c>
      <c r="D13" s="76">
        <f>D12-D14</f>
        <v>-27.279</v>
      </c>
      <c r="E13" s="76">
        <f>E12-E14</f>
        <v>140.202</v>
      </c>
      <c r="F13" s="76">
        <f>F12-F14</f>
        <v>129.042</v>
      </c>
      <c r="G13" s="76">
        <f>G12-G14</f>
        <v>129.03300000000002</v>
      </c>
      <c r="H13" s="76">
        <f t="shared" ref="H13:H29" si="1">F13-E13+D13</f>
        <v>-38.438999999999993</v>
      </c>
    </row>
    <row r="14" spans="1:10" x14ac:dyDescent="0.25">
      <c r="A14" s="111" t="s">
        <v>70</v>
      </c>
      <c r="B14" s="112"/>
      <c r="C14" s="76">
        <f>C12*10%</f>
        <v>0.57500000000000007</v>
      </c>
      <c r="D14" s="76">
        <f>D12*10%</f>
        <v>-3.0310000000000001</v>
      </c>
      <c r="E14" s="76">
        <f>E12*10%</f>
        <v>15.578000000000001</v>
      </c>
      <c r="F14" s="76">
        <f>F12*10%</f>
        <v>14.338000000000001</v>
      </c>
      <c r="G14" s="76">
        <f>G12*10%</f>
        <v>14.337000000000002</v>
      </c>
      <c r="H14" s="76">
        <f t="shared" si="1"/>
        <v>-4.2710000000000008</v>
      </c>
    </row>
    <row r="15" spans="1:10" ht="23.25" customHeight="1" x14ac:dyDescent="0.25">
      <c r="A15" s="131" t="s">
        <v>43</v>
      </c>
      <c r="B15" s="132"/>
      <c r="C15" s="72">
        <v>3.51</v>
      </c>
      <c r="D15" s="77">
        <v>-17.899999999999999</v>
      </c>
      <c r="E15" s="77">
        <v>95.1</v>
      </c>
      <c r="F15" s="77">
        <v>88.44</v>
      </c>
      <c r="G15" s="77">
        <f>F15</f>
        <v>88.44</v>
      </c>
      <c r="H15" s="76">
        <f t="shared" si="1"/>
        <v>-24.559999999999995</v>
      </c>
    </row>
    <row r="16" spans="1:10" x14ac:dyDescent="0.25">
      <c r="A16" s="74" t="s">
        <v>69</v>
      </c>
      <c r="B16" s="75"/>
      <c r="C16" s="76">
        <f>C15-C17</f>
        <v>3.1589999999999998</v>
      </c>
      <c r="D16" s="76">
        <f>D15-D17</f>
        <v>-16.11</v>
      </c>
      <c r="E16" s="76">
        <f>E15-E17</f>
        <v>85.589999999999989</v>
      </c>
      <c r="F16" s="76">
        <f>F15-F17</f>
        <v>79.596000000000004</v>
      </c>
      <c r="G16" s="76">
        <f>G15-G17</f>
        <v>79.596000000000004</v>
      </c>
      <c r="H16" s="76">
        <f t="shared" si="1"/>
        <v>-22.103999999999985</v>
      </c>
    </row>
    <row r="17" spans="1:10" ht="15" customHeight="1" x14ac:dyDescent="0.25">
      <c r="A17" s="111" t="s">
        <v>70</v>
      </c>
      <c r="B17" s="112"/>
      <c r="C17" s="76">
        <f>C15*10%</f>
        <v>0.35099999999999998</v>
      </c>
      <c r="D17" s="76">
        <f>D15*10%</f>
        <v>-1.79</v>
      </c>
      <c r="E17" s="76">
        <f>E15*10%</f>
        <v>9.51</v>
      </c>
      <c r="F17" s="76">
        <f>F15*10%</f>
        <v>8.8439999999999994</v>
      </c>
      <c r="G17" s="76">
        <f>G15*10%</f>
        <v>8.8439999999999994</v>
      </c>
      <c r="H17" s="76">
        <f t="shared" si="1"/>
        <v>-2.4560000000000004</v>
      </c>
    </row>
    <row r="18" spans="1:10" ht="15" customHeight="1" x14ac:dyDescent="0.25">
      <c r="A18" s="131" t="s">
        <v>54</v>
      </c>
      <c r="B18" s="132"/>
      <c r="C18" s="67">
        <v>2.41</v>
      </c>
      <c r="D18" s="77">
        <v>-12.28</v>
      </c>
      <c r="E18" s="77">
        <v>65.3</v>
      </c>
      <c r="F18" s="77">
        <v>60.11</v>
      </c>
      <c r="G18" s="77">
        <f>F18</f>
        <v>60.11</v>
      </c>
      <c r="H18" s="76">
        <f t="shared" si="1"/>
        <v>-17.47</v>
      </c>
    </row>
    <row r="19" spans="1:10" ht="13.5" customHeight="1" x14ac:dyDescent="0.25">
      <c r="A19" s="74" t="s">
        <v>69</v>
      </c>
      <c r="B19" s="75"/>
      <c r="C19" s="76">
        <f>C18-C20</f>
        <v>2.169</v>
      </c>
      <c r="D19" s="76">
        <f>D18-D20</f>
        <v>-11.052</v>
      </c>
      <c r="E19" s="76">
        <f>E18-E20</f>
        <v>58.769999999999996</v>
      </c>
      <c r="F19" s="76">
        <f>F18-F20</f>
        <v>54.098999999999997</v>
      </c>
      <c r="G19" s="76">
        <f>G18-G20</f>
        <v>54.098999999999997</v>
      </c>
      <c r="H19" s="76">
        <f t="shared" si="1"/>
        <v>-15.722999999999999</v>
      </c>
    </row>
    <row r="20" spans="1:10" ht="12.75" customHeight="1" x14ac:dyDescent="0.25">
      <c r="A20" s="111" t="s">
        <v>70</v>
      </c>
      <c r="B20" s="112"/>
      <c r="C20" s="76">
        <f>C18*10%</f>
        <v>0.24100000000000002</v>
      </c>
      <c r="D20" s="76">
        <f>D18*10%</f>
        <v>-1.228</v>
      </c>
      <c r="E20" s="76">
        <f>E18*10%</f>
        <v>6.53</v>
      </c>
      <c r="F20" s="76">
        <f>F18*10%</f>
        <v>6.0110000000000001</v>
      </c>
      <c r="G20" s="76">
        <f>G18*10%</f>
        <v>6.0110000000000001</v>
      </c>
      <c r="H20" s="76">
        <f t="shared" si="1"/>
        <v>-1.7470000000000001</v>
      </c>
    </row>
    <row r="21" spans="1:10" x14ac:dyDescent="0.25">
      <c r="A21" s="131" t="s">
        <v>55</v>
      </c>
      <c r="B21" s="132"/>
      <c r="C21" s="73">
        <v>1.1299999999999999</v>
      </c>
      <c r="D21" s="76">
        <v>-5.67</v>
      </c>
      <c r="E21" s="76">
        <v>30.61</v>
      </c>
      <c r="F21" s="76">
        <v>28.18</v>
      </c>
      <c r="G21" s="76">
        <f>F21</f>
        <v>28.18</v>
      </c>
      <c r="H21" s="76">
        <f t="shared" si="1"/>
        <v>-8.1</v>
      </c>
    </row>
    <row r="22" spans="1:10" ht="14.25" customHeight="1" x14ac:dyDescent="0.25">
      <c r="A22" s="74" t="s">
        <v>69</v>
      </c>
      <c r="B22" s="75"/>
      <c r="C22" s="76">
        <f>C21-C23</f>
        <v>1.0169999999999999</v>
      </c>
      <c r="D22" s="76">
        <f>D21-D23</f>
        <v>-5.1029999999999998</v>
      </c>
      <c r="E22" s="76">
        <f>E21-E23</f>
        <v>27.548999999999999</v>
      </c>
      <c r="F22" s="76">
        <f>F21-F23</f>
        <v>25.361999999999998</v>
      </c>
      <c r="G22" s="76">
        <f>G21-G23</f>
        <v>25.361999999999998</v>
      </c>
      <c r="H22" s="76">
        <f t="shared" si="1"/>
        <v>-7.2900000000000009</v>
      </c>
    </row>
    <row r="23" spans="1:10" ht="14.25" customHeight="1" x14ac:dyDescent="0.25">
      <c r="A23" s="111" t="s">
        <v>70</v>
      </c>
      <c r="B23" s="112"/>
      <c r="C23" s="76">
        <f>C21*10%</f>
        <v>0.11299999999999999</v>
      </c>
      <c r="D23" s="76">
        <f>D21*10%</f>
        <v>-0.56700000000000006</v>
      </c>
      <c r="E23" s="76">
        <f>E21*10%</f>
        <v>3.0609999999999999</v>
      </c>
      <c r="F23" s="76">
        <f>F21*10%</f>
        <v>2.8180000000000001</v>
      </c>
      <c r="G23" s="76">
        <f>G21*10%</f>
        <v>2.8180000000000001</v>
      </c>
      <c r="H23" s="76">
        <f t="shared" si="1"/>
        <v>-0.80999999999999994</v>
      </c>
    </row>
    <row r="24" spans="1:10" ht="14.25" customHeight="1" x14ac:dyDescent="0.25">
      <c r="A24" s="78" t="s">
        <v>44</v>
      </c>
      <c r="B24" s="79"/>
      <c r="C24" s="73">
        <v>4.43</v>
      </c>
      <c r="D24" s="76">
        <v>-21.05</v>
      </c>
      <c r="E24" s="76">
        <v>120.04</v>
      </c>
      <c r="F24" s="76">
        <v>109.43</v>
      </c>
      <c r="G24" s="76">
        <f>F24</f>
        <v>109.43</v>
      </c>
      <c r="H24" s="76">
        <f t="shared" si="1"/>
        <v>-31.66</v>
      </c>
    </row>
    <row r="25" spans="1:10" ht="14.25" customHeight="1" x14ac:dyDescent="0.25">
      <c r="A25" s="74" t="s">
        <v>69</v>
      </c>
      <c r="B25" s="75"/>
      <c r="C25" s="76">
        <f>C24-C26</f>
        <v>3.9869999999999997</v>
      </c>
      <c r="D25" s="76">
        <f>D24-D26</f>
        <v>-18.945</v>
      </c>
      <c r="E25" s="76">
        <f>E24-E26</f>
        <v>108.036</v>
      </c>
      <c r="F25" s="76">
        <f>F24-F26</f>
        <v>98.487000000000009</v>
      </c>
      <c r="G25" s="76">
        <f>G24-G26</f>
        <v>98.487000000000009</v>
      </c>
      <c r="H25" s="76">
        <f t="shared" si="1"/>
        <v>-28.493999999999993</v>
      </c>
    </row>
    <row r="26" spans="1:10" x14ac:dyDescent="0.25">
      <c r="A26" s="111" t="s">
        <v>70</v>
      </c>
      <c r="B26" s="112"/>
      <c r="C26" s="76">
        <f>C24*10%</f>
        <v>0.443</v>
      </c>
      <c r="D26" s="76">
        <f>D24*10%</f>
        <v>-2.105</v>
      </c>
      <c r="E26" s="76">
        <f>E24*10%</f>
        <v>12.004000000000001</v>
      </c>
      <c r="F26" s="76">
        <f>F24*10%</f>
        <v>10.943000000000001</v>
      </c>
      <c r="G26" s="76">
        <f>G24*10%</f>
        <v>10.943000000000001</v>
      </c>
      <c r="H26" s="76">
        <f t="shared" si="1"/>
        <v>-3.1659999999999999</v>
      </c>
    </row>
    <row r="27" spans="1:10" ht="14.25" customHeight="1" x14ac:dyDescent="0.25">
      <c r="A27" s="141" t="s">
        <v>45</v>
      </c>
      <c r="B27" s="142"/>
      <c r="C27" s="90">
        <v>4.26</v>
      </c>
      <c r="D27" s="91">
        <v>-24.23</v>
      </c>
      <c r="E27" s="91">
        <v>113.62</v>
      </c>
      <c r="F27" s="91">
        <v>104.02</v>
      </c>
      <c r="G27" s="91">
        <f>F27</f>
        <v>104.02</v>
      </c>
      <c r="H27" s="76">
        <f t="shared" si="1"/>
        <v>-33.830000000000013</v>
      </c>
    </row>
    <row r="28" spans="1:10" x14ac:dyDescent="0.25">
      <c r="A28" s="74" t="s">
        <v>69</v>
      </c>
      <c r="B28" s="75"/>
      <c r="C28" s="76">
        <f>C27-C29</f>
        <v>3.8339999999999996</v>
      </c>
      <c r="D28" s="76">
        <f>D27-D29</f>
        <v>-21.807000000000002</v>
      </c>
      <c r="E28" s="76">
        <f>E27-E29</f>
        <v>102.25800000000001</v>
      </c>
      <c r="F28" s="76">
        <f>F27-F29</f>
        <v>93.617999999999995</v>
      </c>
      <c r="G28" s="76">
        <f>G27-G29</f>
        <v>93.617999999999995</v>
      </c>
      <c r="H28" s="76">
        <f t="shared" si="1"/>
        <v>-30.447000000000017</v>
      </c>
    </row>
    <row r="29" spans="1:10" x14ac:dyDescent="0.25">
      <c r="A29" s="111" t="s">
        <v>70</v>
      </c>
      <c r="B29" s="112"/>
      <c r="C29" s="76">
        <f>C27*10%</f>
        <v>0.42599999999999999</v>
      </c>
      <c r="D29" s="76">
        <f>D27*10%</f>
        <v>-2.423</v>
      </c>
      <c r="E29" s="76">
        <f>E27*10%</f>
        <v>11.362000000000002</v>
      </c>
      <c r="F29" s="76">
        <f t="shared" ref="F29:G29" si="2">F27*10%</f>
        <v>10.402000000000001</v>
      </c>
      <c r="G29" s="76">
        <f t="shared" si="2"/>
        <v>10.402000000000001</v>
      </c>
      <c r="H29" s="76">
        <f t="shared" si="1"/>
        <v>-3.3830000000000009</v>
      </c>
    </row>
    <row r="30" spans="1:10" s="3" customFormat="1" ht="8.4499999999999993" customHeight="1" x14ac:dyDescent="0.25">
      <c r="A30" s="80"/>
      <c r="B30" s="81"/>
      <c r="C30" s="77"/>
      <c r="D30" s="77"/>
      <c r="E30" s="77"/>
      <c r="F30" s="77"/>
      <c r="G30" s="80"/>
      <c r="H30" s="77"/>
    </row>
    <row r="31" spans="1:10" ht="13.5" customHeight="1" x14ac:dyDescent="0.25">
      <c r="A31" s="113" t="s">
        <v>46</v>
      </c>
      <c r="B31" s="114"/>
      <c r="C31" s="73">
        <v>7.93</v>
      </c>
      <c r="D31" s="73">
        <v>157.72</v>
      </c>
      <c r="E31" s="73">
        <v>214.86</v>
      </c>
      <c r="F31" s="73">
        <v>197.5</v>
      </c>
      <c r="G31" s="82">
        <f>G32+G33</f>
        <v>85.25</v>
      </c>
      <c r="H31" s="73">
        <f>F31-E31-G31+D31+F31</f>
        <v>252.60999999999999</v>
      </c>
    </row>
    <row r="32" spans="1:10" ht="15.75" customHeight="1" x14ac:dyDescent="0.25">
      <c r="A32" s="74" t="s">
        <v>72</v>
      </c>
      <c r="B32" s="75"/>
      <c r="C32" s="76">
        <f>C31-C33</f>
        <v>7.1369999999999996</v>
      </c>
      <c r="D32" s="76">
        <v>159.36000000000001</v>
      </c>
      <c r="E32" s="76">
        <f>E31-E33</f>
        <v>193.37400000000002</v>
      </c>
      <c r="F32" s="76">
        <f>F31-F33</f>
        <v>177.75</v>
      </c>
      <c r="G32" s="83">
        <f>G57</f>
        <v>65.5</v>
      </c>
      <c r="H32" s="73">
        <f t="shared" ref="H32:H33" si="3">F32-E32-G32+D32+F32</f>
        <v>255.98599999999999</v>
      </c>
      <c r="J32" s="47"/>
    </row>
    <row r="33" spans="1:8" ht="14.25" customHeight="1" x14ac:dyDescent="0.25">
      <c r="A33" s="111" t="s">
        <v>70</v>
      </c>
      <c r="B33" s="112"/>
      <c r="C33" s="76">
        <f>C31*10%</f>
        <v>0.79300000000000004</v>
      </c>
      <c r="D33" s="76">
        <v>-1.64</v>
      </c>
      <c r="E33" s="76">
        <f>E31*10%</f>
        <v>21.486000000000004</v>
      </c>
      <c r="F33" s="76">
        <f>F31*10%</f>
        <v>19.75</v>
      </c>
      <c r="G33" s="76">
        <f>F33</f>
        <v>19.75</v>
      </c>
      <c r="H33" s="73">
        <f t="shared" si="3"/>
        <v>-3.3760000000000048</v>
      </c>
    </row>
    <row r="34" spans="1:8" ht="7.15" customHeight="1" x14ac:dyDescent="0.25">
      <c r="A34" s="80"/>
      <c r="B34" s="84"/>
      <c r="C34" s="76"/>
      <c r="D34" s="76"/>
      <c r="E34" s="76"/>
      <c r="F34" s="76"/>
      <c r="G34" s="85"/>
      <c r="H34" s="73"/>
    </row>
    <row r="35" spans="1:8" ht="14.25" customHeight="1" x14ac:dyDescent="0.25">
      <c r="A35" s="128" t="s">
        <v>113</v>
      </c>
      <c r="B35" s="129"/>
      <c r="C35" s="76"/>
      <c r="D35" s="73">
        <v>-4.4800000000000004</v>
      </c>
      <c r="E35" s="73">
        <f>E37+E38+E39+E40</f>
        <v>46.1</v>
      </c>
      <c r="F35" s="73">
        <f>F37+F38+F39+F40</f>
        <v>41.74</v>
      </c>
      <c r="G35" s="73">
        <f>G37+G38+G39+G40</f>
        <v>41.74</v>
      </c>
      <c r="H35" s="73">
        <f>F35-E35-G35+D35+F35</f>
        <v>-8.8399999999999963</v>
      </c>
    </row>
    <row r="36" spans="1:8" ht="10.9" customHeight="1" x14ac:dyDescent="0.25">
      <c r="A36" s="74" t="s">
        <v>114</v>
      </c>
      <c r="B36" s="86"/>
      <c r="C36" s="76"/>
      <c r="D36" s="76"/>
      <c r="E36" s="76"/>
      <c r="F36" s="76"/>
      <c r="G36" s="85"/>
      <c r="H36" s="73"/>
    </row>
    <row r="37" spans="1:8" ht="14.25" customHeight="1" x14ac:dyDescent="0.25">
      <c r="A37" s="139" t="s">
        <v>115</v>
      </c>
      <c r="B37" s="140"/>
      <c r="C37" s="76"/>
      <c r="D37" s="76">
        <v>-0.21</v>
      </c>
      <c r="E37" s="76">
        <v>2.11</v>
      </c>
      <c r="F37" s="76">
        <v>1.91</v>
      </c>
      <c r="G37" s="76">
        <f>F37</f>
        <v>1.91</v>
      </c>
      <c r="H37" s="76">
        <f>F37-E37-G37+D37+F37</f>
        <v>-0.40999999999999992</v>
      </c>
    </row>
    <row r="38" spans="1:8" ht="14.25" customHeight="1" x14ac:dyDescent="0.25">
      <c r="A38" s="139" t="s">
        <v>117</v>
      </c>
      <c r="B38" s="140"/>
      <c r="C38" s="76"/>
      <c r="D38" s="76">
        <v>-0.99</v>
      </c>
      <c r="E38" s="76">
        <v>10.63</v>
      </c>
      <c r="F38" s="76">
        <v>9.6</v>
      </c>
      <c r="G38" s="76">
        <f t="shared" ref="G38:G40" si="4">F38</f>
        <v>9.6</v>
      </c>
      <c r="H38" s="76">
        <f t="shared" ref="H38:H40" si="5">F38-E38-G38+D38+F38</f>
        <v>-2.0200000000000014</v>
      </c>
    </row>
    <row r="39" spans="1:8" ht="14.25" customHeight="1" x14ac:dyDescent="0.25">
      <c r="A39" s="139" t="s">
        <v>118</v>
      </c>
      <c r="B39" s="140"/>
      <c r="C39" s="76"/>
      <c r="D39" s="76">
        <v>-3.1</v>
      </c>
      <c r="E39" s="76">
        <v>31.23</v>
      </c>
      <c r="F39" s="76">
        <v>28.3</v>
      </c>
      <c r="G39" s="76">
        <f t="shared" si="4"/>
        <v>28.3</v>
      </c>
      <c r="H39" s="76">
        <f t="shared" si="5"/>
        <v>-6.0299999999999976</v>
      </c>
    </row>
    <row r="40" spans="1:8" ht="14.25" customHeight="1" x14ac:dyDescent="0.25">
      <c r="A40" s="139" t="s">
        <v>116</v>
      </c>
      <c r="B40" s="140"/>
      <c r="C40" s="76"/>
      <c r="D40" s="76">
        <v>-0.18</v>
      </c>
      <c r="E40" s="76">
        <v>2.13</v>
      </c>
      <c r="F40" s="76">
        <v>1.93</v>
      </c>
      <c r="G40" s="76">
        <f t="shared" si="4"/>
        <v>1.93</v>
      </c>
      <c r="H40" s="76">
        <f t="shared" si="5"/>
        <v>-0.38000000000000012</v>
      </c>
    </row>
    <row r="41" spans="1:8" ht="14.25" customHeight="1" x14ac:dyDescent="0.25">
      <c r="A41" s="128" t="s">
        <v>119</v>
      </c>
      <c r="B41" s="140"/>
      <c r="C41" s="76"/>
      <c r="D41" s="76"/>
      <c r="E41" s="76"/>
      <c r="F41" s="76"/>
      <c r="G41" s="76"/>
      <c r="H41" s="73"/>
    </row>
    <row r="42" spans="1:8" ht="14.25" customHeight="1" x14ac:dyDescent="0.25">
      <c r="A42" s="139" t="s">
        <v>144</v>
      </c>
      <c r="B42" s="140"/>
      <c r="C42" s="76" t="s">
        <v>145</v>
      </c>
      <c r="D42" s="76">
        <v>2.7</v>
      </c>
      <c r="E42" s="76">
        <v>3</v>
      </c>
      <c r="F42" s="76">
        <v>3</v>
      </c>
      <c r="G42" s="76">
        <v>0.51</v>
      </c>
      <c r="H42" s="73">
        <f>F42-E42-G42+D42+F42</f>
        <v>5.19</v>
      </c>
    </row>
    <row r="43" spans="1:8" ht="14.25" customHeight="1" x14ac:dyDescent="0.25">
      <c r="A43" s="139" t="s">
        <v>120</v>
      </c>
      <c r="B43" s="140"/>
      <c r="C43" s="76"/>
      <c r="D43" s="76">
        <v>0</v>
      </c>
      <c r="E43" s="76">
        <v>0.51</v>
      </c>
      <c r="F43" s="76">
        <v>0.51</v>
      </c>
      <c r="G43" s="76">
        <v>0.51</v>
      </c>
      <c r="H43" s="76">
        <f>F43-E43-G43+D43+F43</f>
        <v>0</v>
      </c>
    </row>
    <row r="44" spans="1:8" s="4" customFormat="1" ht="13.5" customHeight="1" x14ac:dyDescent="0.25">
      <c r="A44" s="87" t="s">
        <v>106</v>
      </c>
      <c r="B44" s="88"/>
      <c r="C44" s="72"/>
      <c r="D44" s="72"/>
      <c r="E44" s="72">
        <f>E8+E31+E35+E42</f>
        <v>844.41000000000008</v>
      </c>
      <c r="F44" s="72">
        <f>F8+F31+F35+F42</f>
        <v>775.80000000000007</v>
      </c>
      <c r="G44" s="72">
        <f>G8+G31+G35+G42</f>
        <v>661.05000000000007</v>
      </c>
      <c r="H44" s="72"/>
    </row>
    <row r="45" spans="1:8" s="56" customFormat="1" ht="15.75" customHeight="1" x14ac:dyDescent="0.25">
      <c r="A45" s="115" t="s">
        <v>111</v>
      </c>
      <c r="B45" s="116"/>
      <c r="C45" s="77"/>
      <c r="D45" s="77">
        <f>D4</f>
        <v>44.49</v>
      </c>
      <c r="E45" s="72"/>
      <c r="F45" s="72"/>
      <c r="G45" s="77"/>
      <c r="H45" s="77">
        <f>F44-E44+D45+F44-G44</f>
        <v>90.63</v>
      </c>
    </row>
    <row r="46" spans="1:8" s="56" customFormat="1" ht="21.75" customHeight="1" x14ac:dyDescent="0.2">
      <c r="A46" s="115" t="s">
        <v>130</v>
      </c>
      <c r="B46" s="115"/>
      <c r="C46" s="89"/>
      <c r="D46" s="89"/>
      <c r="E46" s="72"/>
      <c r="F46" s="72"/>
      <c r="G46" s="72"/>
      <c r="H46" s="72">
        <f>H47+H48</f>
        <v>90.63</v>
      </c>
    </row>
    <row r="47" spans="1:8" s="56" customFormat="1" ht="19.5" customHeight="1" x14ac:dyDescent="0.25">
      <c r="A47" s="115" t="s">
        <v>109</v>
      </c>
      <c r="B47" s="130"/>
      <c r="C47" s="89"/>
      <c r="D47" s="89"/>
      <c r="E47" s="72"/>
      <c r="F47" s="72"/>
      <c r="G47" s="72"/>
      <c r="H47" s="72">
        <f>H32+H42</f>
        <v>261.17599999999999</v>
      </c>
    </row>
    <row r="48" spans="1:8" s="56" customFormat="1" ht="21.75" customHeight="1" x14ac:dyDescent="0.25">
      <c r="A48" s="115" t="s">
        <v>110</v>
      </c>
      <c r="B48" s="130"/>
      <c r="C48" s="89"/>
      <c r="D48" s="89"/>
      <c r="E48" s="72"/>
      <c r="F48" s="72"/>
      <c r="G48" s="72"/>
      <c r="H48" s="72">
        <f>H8+H33+H35</f>
        <v>-170.54599999999999</v>
      </c>
    </row>
    <row r="49" spans="1:8" s="56" customFormat="1" ht="15.75" customHeight="1" x14ac:dyDescent="0.2">
      <c r="A49" s="57"/>
      <c r="B49" s="57"/>
      <c r="C49" s="58"/>
      <c r="D49" s="59"/>
      <c r="E49" s="60"/>
      <c r="F49" s="60"/>
      <c r="G49" s="59"/>
      <c r="H49" s="59"/>
    </row>
    <row r="50" spans="1:8" ht="15.75" customHeight="1" x14ac:dyDescent="0.25"/>
    <row r="51" spans="1:8" ht="15.75" customHeight="1" x14ac:dyDescent="0.25"/>
    <row r="52" spans="1:8" ht="15.75" customHeight="1" x14ac:dyDescent="0.25">
      <c r="A52" s="19" t="s">
        <v>131</v>
      </c>
      <c r="D52" s="21"/>
      <c r="E52" s="21"/>
      <c r="F52" s="21"/>
      <c r="G52" s="21"/>
    </row>
    <row r="53" spans="1:8" ht="15.75" customHeight="1" x14ac:dyDescent="0.25">
      <c r="A53" s="123" t="s">
        <v>57</v>
      </c>
      <c r="B53" s="124"/>
      <c r="C53" s="124"/>
      <c r="D53" s="98"/>
      <c r="E53" s="29" t="s">
        <v>58</v>
      </c>
      <c r="F53" s="29" t="s">
        <v>59</v>
      </c>
      <c r="G53" s="29" t="s">
        <v>112</v>
      </c>
      <c r="H53" s="6"/>
    </row>
    <row r="54" spans="1:8" x14ac:dyDescent="0.25">
      <c r="A54" s="117" t="s">
        <v>134</v>
      </c>
      <c r="B54" s="118"/>
      <c r="C54" s="118"/>
      <c r="D54" s="119"/>
      <c r="E54" s="30">
        <v>43556</v>
      </c>
      <c r="F54" s="29" t="s">
        <v>132</v>
      </c>
      <c r="G54" s="31">
        <v>0.61</v>
      </c>
      <c r="H54" s="6" t="s">
        <v>133</v>
      </c>
    </row>
    <row r="55" spans="1:8" ht="27" customHeight="1" x14ac:dyDescent="0.25">
      <c r="A55" s="117" t="s">
        <v>135</v>
      </c>
      <c r="B55" s="118"/>
      <c r="C55" s="118"/>
      <c r="D55" s="119"/>
      <c r="E55" s="30">
        <v>43525</v>
      </c>
      <c r="F55" s="29" t="s">
        <v>136</v>
      </c>
      <c r="G55" s="31">
        <v>35.01</v>
      </c>
      <c r="H55" s="6" t="s">
        <v>103</v>
      </c>
    </row>
    <row r="56" spans="1:8" x14ac:dyDescent="0.25">
      <c r="A56" s="117" t="s">
        <v>137</v>
      </c>
      <c r="B56" s="118"/>
      <c r="C56" s="118"/>
      <c r="D56" s="119"/>
      <c r="E56" s="30">
        <v>43739</v>
      </c>
      <c r="F56" s="29" t="s">
        <v>138</v>
      </c>
      <c r="G56" s="31">
        <v>29.88</v>
      </c>
      <c r="H56" s="6" t="s">
        <v>139</v>
      </c>
    </row>
    <row r="57" spans="1:8" s="4" customFormat="1" x14ac:dyDescent="0.25">
      <c r="A57" s="120" t="s">
        <v>7</v>
      </c>
      <c r="B57" s="121"/>
      <c r="C57" s="121"/>
      <c r="D57" s="122"/>
      <c r="E57" s="48"/>
      <c r="F57" s="49"/>
      <c r="G57" s="50">
        <f>SUM(G54:G56)</f>
        <v>65.5</v>
      </c>
      <c r="H57" s="62"/>
    </row>
    <row r="58" spans="1:8" s="4" customFormat="1" x14ac:dyDescent="0.25">
      <c r="A58" s="51"/>
      <c r="B58" s="52"/>
      <c r="C58" s="52"/>
      <c r="D58" s="52"/>
      <c r="E58" s="53"/>
      <c r="F58" s="54"/>
      <c r="G58" s="55"/>
    </row>
    <row r="59" spans="1:8" x14ac:dyDescent="0.25">
      <c r="A59" s="19" t="s">
        <v>47</v>
      </c>
      <c r="D59" s="21"/>
      <c r="E59" s="21"/>
      <c r="F59" s="21"/>
      <c r="G59" s="21"/>
    </row>
    <row r="60" spans="1:8" x14ac:dyDescent="0.25">
      <c r="A60" s="19" t="s">
        <v>48</v>
      </c>
      <c r="D60" s="21"/>
      <c r="E60" s="21"/>
      <c r="F60" s="21"/>
      <c r="G60" s="21"/>
    </row>
    <row r="61" spans="1:8" ht="43.9" customHeight="1" x14ac:dyDescent="0.25">
      <c r="A61" s="123" t="s">
        <v>60</v>
      </c>
      <c r="B61" s="124"/>
      <c r="C61" s="124"/>
      <c r="D61" s="124"/>
      <c r="E61" s="98"/>
      <c r="F61" s="33" t="s">
        <v>59</v>
      </c>
      <c r="G61" s="32" t="s">
        <v>140</v>
      </c>
    </row>
    <row r="62" spans="1:8" x14ac:dyDescent="0.25">
      <c r="A62" s="125" t="s">
        <v>107</v>
      </c>
      <c r="B62" s="126"/>
      <c r="C62" s="126"/>
      <c r="D62" s="126"/>
      <c r="E62" s="127"/>
      <c r="F62" s="29">
        <v>2</v>
      </c>
      <c r="G62" s="66">
        <v>1804.47</v>
      </c>
    </row>
    <row r="63" spans="1:8" ht="14.25" customHeight="1" x14ac:dyDescent="0.25">
      <c r="A63" s="21"/>
      <c r="D63" s="21"/>
      <c r="E63" s="21"/>
      <c r="F63" s="21"/>
      <c r="G63" s="21"/>
    </row>
    <row r="64" spans="1:8" x14ac:dyDescent="0.25">
      <c r="A64" s="21"/>
      <c r="D64" s="21"/>
      <c r="E64" s="21"/>
      <c r="F64" s="21"/>
      <c r="G64" s="21"/>
    </row>
    <row r="65" spans="1:8" x14ac:dyDescent="0.25">
      <c r="A65" s="19"/>
      <c r="D65" s="21"/>
      <c r="E65" s="21"/>
      <c r="F65" s="21"/>
      <c r="G65" s="21"/>
    </row>
    <row r="66" spans="1:8" x14ac:dyDescent="0.25">
      <c r="A66" s="19" t="s">
        <v>102</v>
      </c>
      <c r="E66" s="34"/>
      <c r="F66" s="44"/>
      <c r="G66" s="34"/>
    </row>
    <row r="67" spans="1:8" x14ac:dyDescent="0.25">
      <c r="A67" s="19" t="s">
        <v>141</v>
      </c>
      <c r="B67" s="45"/>
      <c r="C67" s="46"/>
      <c r="D67" s="19"/>
      <c r="E67" s="34"/>
      <c r="F67" s="44"/>
      <c r="G67" s="34"/>
    </row>
    <row r="68" spans="1:8" ht="51.75" customHeight="1" x14ac:dyDescent="0.25">
      <c r="A68" s="108" t="s">
        <v>146</v>
      </c>
      <c r="B68" s="109"/>
      <c r="C68" s="109"/>
      <c r="D68" s="109"/>
      <c r="E68" s="109"/>
      <c r="F68" s="109"/>
      <c r="G68" s="109"/>
      <c r="H68" s="110"/>
    </row>
    <row r="71" spans="1:8" x14ac:dyDescent="0.25">
      <c r="A71" s="19" t="s">
        <v>76</v>
      </c>
      <c r="B71" s="45"/>
      <c r="C71" s="46"/>
      <c r="D71" s="19"/>
      <c r="E71" s="19" t="s">
        <v>142</v>
      </c>
      <c r="F71" s="19"/>
    </row>
    <row r="72" spans="1:8" x14ac:dyDescent="0.25">
      <c r="A72" s="19" t="s">
        <v>77</v>
      </c>
      <c r="B72" s="45"/>
      <c r="C72" s="46"/>
      <c r="D72" s="19"/>
      <c r="E72" s="19"/>
      <c r="F72" s="19"/>
    </row>
    <row r="73" spans="1:8" x14ac:dyDescent="0.25">
      <c r="A73" s="19" t="s">
        <v>78</v>
      </c>
      <c r="B73" s="45"/>
      <c r="C73" s="46"/>
      <c r="D73" s="19"/>
      <c r="E73" s="19"/>
      <c r="F73" s="19"/>
    </row>
    <row r="75" spans="1:8" x14ac:dyDescent="0.25">
      <c r="A75" s="63" t="s">
        <v>147</v>
      </c>
      <c r="B75" s="64"/>
      <c r="C75" s="65"/>
      <c r="D75" s="63"/>
    </row>
    <row r="76" spans="1:8" x14ac:dyDescent="0.25">
      <c r="A76" s="63" t="s">
        <v>79</v>
      </c>
      <c r="B76" s="64"/>
      <c r="C76" s="65" t="s">
        <v>24</v>
      </c>
      <c r="D76" s="63"/>
    </row>
    <row r="77" spans="1:8" x14ac:dyDescent="0.25">
      <c r="A77" s="63" t="s">
        <v>80</v>
      </c>
      <c r="B77" s="64"/>
      <c r="C77" s="65" t="s">
        <v>81</v>
      </c>
      <c r="D77" s="63"/>
    </row>
    <row r="78" spans="1:8" x14ac:dyDescent="0.25">
      <c r="A78" s="63" t="s">
        <v>82</v>
      </c>
      <c r="B78" s="64"/>
      <c r="C78" s="65" t="s">
        <v>143</v>
      </c>
      <c r="D78" s="63"/>
    </row>
    <row r="79" spans="1:8" x14ac:dyDescent="0.25">
      <c r="A79" s="63"/>
      <c r="B79" s="64"/>
      <c r="C79" s="65"/>
      <c r="D79" s="63"/>
    </row>
  </sheetData>
  <mergeCells count="39">
    <mergeCell ref="A23:B23"/>
    <mergeCell ref="A53:D53"/>
    <mergeCell ref="A54:D54"/>
    <mergeCell ref="A26:B26"/>
    <mergeCell ref="A27:B27"/>
    <mergeCell ref="A37:B37"/>
    <mergeCell ref="A38:B38"/>
    <mergeCell ref="A39:B39"/>
    <mergeCell ref="A40:B40"/>
    <mergeCell ref="A41:B41"/>
    <mergeCell ref="A42:B42"/>
    <mergeCell ref="A3:B3"/>
    <mergeCell ref="A8:B8"/>
    <mergeCell ref="A10:B10"/>
    <mergeCell ref="A11:H11"/>
    <mergeCell ref="A12:B12"/>
    <mergeCell ref="A4:B4"/>
    <mergeCell ref="A7:H7"/>
    <mergeCell ref="A14:B14"/>
    <mergeCell ref="A15:B15"/>
    <mergeCell ref="A17:B17"/>
    <mergeCell ref="A18:B18"/>
    <mergeCell ref="A21:B21"/>
    <mergeCell ref="A20:B20"/>
    <mergeCell ref="A68:H68"/>
    <mergeCell ref="A29:B29"/>
    <mergeCell ref="A31:B31"/>
    <mergeCell ref="A33:B33"/>
    <mergeCell ref="A45:B45"/>
    <mergeCell ref="A46:B46"/>
    <mergeCell ref="A55:D55"/>
    <mergeCell ref="A57:D57"/>
    <mergeCell ref="A61:E61"/>
    <mergeCell ref="A62:E62"/>
    <mergeCell ref="A56:D56"/>
    <mergeCell ref="A35:B35"/>
    <mergeCell ref="A47:B47"/>
    <mergeCell ref="A48:B48"/>
    <mergeCell ref="A43:B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Алексей</cp:lastModifiedBy>
  <cp:lastPrinted>2020-03-01T06:30:52Z</cp:lastPrinted>
  <dcterms:created xsi:type="dcterms:W3CDTF">2013-02-18T04:38:06Z</dcterms:created>
  <dcterms:modified xsi:type="dcterms:W3CDTF">2020-03-19T05:07:51Z</dcterms:modified>
</cp:coreProperties>
</file>