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5" i="8"/>
  <c r="H46"/>
  <c r="H41"/>
  <c r="H40"/>
  <c r="H39"/>
  <c r="H38"/>
  <c r="H36"/>
  <c r="F36"/>
  <c r="E36"/>
  <c r="G8"/>
  <c r="G9"/>
  <c r="G29"/>
  <c r="G25"/>
  <c r="G22"/>
  <c r="G19"/>
  <c r="G16"/>
  <c r="G13"/>
  <c r="G32"/>
  <c r="G42"/>
  <c r="F8"/>
  <c r="F42"/>
  <c r="E8"/>
  <c r="E42"/>
  <c r="H8"/>
  <c r="H32"/>
  <c r="H44"/>
  <c r="F29"/>
  <c r="E29"/>
  <c r="F25"/>
  <c r="E25"/>
  <c r="F22"/>
  <c r="E22"/>
  <c r="F19"/>
  <c r="E19"/>
  <c r="F16"/>
  <c r="E16"/>
  <c r="F13"/>
  <c r="E13"/>
  <c r="F9"/>
  <c r="E9"/>
  <c r="F33"/>
  <c r="E33"/>
  <c r="G57"/>
  <c r="H43"/>
  <c r="C34"/>
  <c r="C33"/>
  <c r="C26"/>
  <c r="C25"/>
  <c r="C23"/>
  <c r="C22"/>
  <c r="C20"/>
  <c r="C19"/>
  <c r="C17"/>
  <c r="C16"/>
  <c r="H34"/>
  <c r="H33"/>
  <c r="D30"/>
  <c r="H30"/>
  <c r="D29"/>
  <c r="H29"/>
  <c r="H28"/>
  <c r="H27"/>
  <c r="D26"/>
  <c r="H26"/>
  <c r="D25"/>
  <c r="H25"/>
  <c r="H24"/>
  <c r="D23"/>
  <c r="H23"/>
  <c r="D22"/>
  <c r="H22"/>
  <c r="H21"/>
  <c r="D20"/>
  <c r="H20"/>
  <c r="D19"/>
  <c r="H19"/>
  <c r="H18"/>
  <c r="D17"/>
  <c r="H17"/>
  <c r="D16"/>
  <c r="H16"/>
  <c r="H15"/>
  <c r="D14"/>
  <c r="H14"/>
  <c r="D13"/>
  <c r="H13"/>
  <c r="H12"/>
  <c r="H10"/>
  <c r="H9"/>
  <c r="C30"/>
  <c r="C29"/>
  <c r="C14"/>
  <c r="C13"/>
  <c r="C10"/>
  <c r="C9"/>
</calcChain>
</file>

<file path=xl/sharedStrings.xml><?xml version="1.0" encoding="utf-8"?>
<sst xmlns="http://schemas.openxmlformats.org/spreadsheetml/2006/main" count="170" uniqueCount="146">
  <si>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</si>
  <si>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</si>
  <si>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</si>
  <si>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</si>
  <si>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</si>
  <si>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</si>
  <si>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</si>
  <si>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</si>
  <si>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</si>
  <si>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</si>
  <si>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</si>
  <si>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</si>
  <si>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</si>
  <si>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</si>
  <si>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</si>
  <si>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</si>
  <si>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</si>
  <si>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</si>
  <si>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</si>
  <si>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</si>
  <si>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</si>
  <si>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</si>
  <si>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</si>
  <si>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</si>
  <si>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</si>
  <si>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</si>
  <si>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</si>
  <si>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</si>
  <si>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</si>
  <si>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</si>
  <si>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</si>
  <si>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</si>
  <si>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</si>
  <si>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</si>
  <si>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</si>
  <si>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</si>
  <si>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</si>
  <si>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</si>
  <si>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</si>
  <si>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</si>
  <si>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</si>
  <si>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</si>
  <si>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</si>
  <si>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</si>
  <si>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</si>
  <si>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</si>
  <si>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</si>
  <si>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</si>
  <si>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</si>
  <si>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</si>
  <si>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</si>
  <si>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</si>
  <si>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</si>
  <si>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</si>
  <si>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</si>
  <si>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</si>
  <si>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</si>
  <si>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</si>
  <si>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</si>
  <si>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</si>
  <si>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</si>
  <si>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</si>
  <si>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</si>
  <si>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</si>
  <si>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</si>
  <si>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</si>
  <si>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</si>
  <si>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</si>
  <si>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</si>
  <si>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</si>
  <si>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</si>
  <si>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</si>
  <si>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</si>
  <si>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</si>
  <si>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</si>
  <si>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</si>
  <si>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</si>
  <si>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</si>
  <si>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</si>
  <si>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</si>
  <si>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</si>
  <si>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</si>
  <si>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</si>
  <si>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</si>
  <si>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</si>
  <si>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</si>
  <si>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</si>
  <si>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</si>
  <si>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</si>
  <si>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</si>
  <si>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</si>
  <si>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</si>
  <si>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</si>
  <si>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</si>
  <si>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</si>
  <si>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</si>
  <si>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Октябрьская, 14</t>
  </si>
  <si>
    <t>2-260-343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</si>
  <si>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</si>
  <si>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</si>
  <si>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</si>
  <si>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</si>
  <si>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</si>
  <si>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</si>
  <si>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</si>
  <si>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</si>
  <si>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</si>
  <si>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</si>
  <si>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</si>
  <si>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</si>
  <si>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</si>
  <si>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</si>
  <si>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</si>
  <si>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</si>
  <si>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№ 14 по ул. Октябрьская</t>
  </si>
  <si>
    <t>2 260,99 м2</t>
  </si>
  <si>
    <t>01.07.2008г.</t>
  </si>
  <si>
    <t>Часть 4</t>
  </si>
  <si>
    <t>ООО "Комфорт"</t>
  </si>
  <si>
    <t>ул. Тунгусская, 8</t>
  </si>
  <si>
    <t>Колличество проживающих</t>
  </si>
  <si>
    <t>ИТОГО ПО ДОМУ: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</si>
  <si>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</si>
  <si>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обязательное страхование лифтов, исп.Ресо-Гарантия</t>
  </si>
  <si>
    <t>Техническое обслуживание лифтов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</si>
  <si>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</si>
  <si>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</si>
  <si>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</si>
  <si>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</si>
  <si>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</si>
  <si>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</si>
  <si>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</si>
  <si>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</si>
  <si>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</si>
  <si>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</si>
  <si>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</si>
  <si>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</si>
  <si>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</si>
  <si>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</si>
  <si>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</si>
  <si>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</si>
  <si>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</si>
  <si>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1189,07 р</t>
  </si>
  <si>
    <t>План по статье "текущий ремонт" на 2018 год</t>
  </si>
  <si>
    <t>На основании решения собственников планируется производство работ  по косметическому ремонту  подъезда.</t>
  </si>
  <si>
    <r>
      <t xml:space="preserve">ИСХ  № </t>
    </r>
    <r>
      <rPr>
        <b/>
        <u/>
        <sz val="9"/>
        <color theme="1"/>
        <rFont val="Calibri"/>
        <family val="2"/>
        <charset val="204"/>
        <scheme val="minor"/>
      </rPr>
      <t xml:space="preserve">    358/02 от 20.02.2018 г.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</si>
</sst>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0" fillId="0" borderId="0" xfId="0" applyNumberFormat="1"/>
    <xf numFmtId="2" fontId="3" fillId="0" borderId="1" xfId="0" applyNumberFormat="1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4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9" fillId="0" borderId="0" xfId="0" applyFont="1" applyFill="1"/>
    <xf numFmtId="0" fontId="9" fillId="0" borderId="9" xfId="0" applyFont="1" applyFill="1" applyBorder="1" applyAlignment="1"/>
    <xf numFmtId="164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9" fillId="0" borderId="9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/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0" fillId="0" borderId="8" xfId="0" applyBorder="1" applyAlignment="1"/>
    <xf numFmtId="0" fontId="9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8" xfId="0" applyNumberFormat="1" applyFont="1" applyBorder="1" applyAlignment="1"/>
    <xf numFmtId="0" fontId="12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130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3" t="s">
        <v>114</v>
      </c>
    </row>
    <row r="4" spans="1:4" ht="14.25" customHeight="1">
      <c r="A4" s="21" t="s">
        <v>145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54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>
      <c r="A9" s="12" t="s">
        <v>1</v>
      </c>
      <c r="B9" s="13" t="s">
        <v>11</v>
      </c>
      <c r="C9" s="105" t="s">
        <v>12</v>
      </c>
      <c r="D9" s="106"/>
    </row>
    <row r="10" spans="1:4" s="3" customFormat="1" ht="24" customHeight="1">
      <c r="A10" s="12" t="s">
        <v>2</v>
      </c>
      <c r="B10" s="14" t="s">
        <v>13</v>
      </c>
      <c r="C10" s="107" t="s">
        <v>77</v>
      </c>
      <c r="D10" s="108"/>
    </row>
    <row r="11" spans="1:4" s="3" customFormat="1" ht="15" customHeight="1">
      <c r="A11" s="12" t="s">
        <v>3</v>
      </c>
      <c r="B11" s="13" t="s">
        <v>14</v>
      </c>
      <c r="C11" s="105" t="s">
        <v>15</v>
      </c>
      <c r="D11" s="106"/>
    </row>
    <row r="12" spans="1:4" s="3" customFormat="1" ht="15" customHeight="1">
      <c r="A12" s="111">
        <v>5</v>
      </c>
      <c r="B12" s="111" t="s">
        <v>98</v>
      </c>
      <c r="C12" s="52" t="s">
        <v>99</v>
      </c>
      <c r="D12" s="53" t="s">
        <v>100</v>
      </c>
    </row>
    <row r="13" spans="1:4" s="3" customFormat="1" ht="14.25" customHeight="1">
      <c r="A13" s="111"/>
      <c r="B13" s="111"/>
      <c r="C13" s="52" t="s">
        <v>101</v>
      </c>
      <c r="D13" s="53" t="s">
        <v>102</v>
      </c>
    </row>
    <row r="14" spans="1:4" s="3" customFormat="1">
      <c r="A14" s="111"/>
      <c r="B14" s="111"/>
      <c r="C14" s="52" t="s">
        <v>103</v>
      </c>
      <c r="D14" s="53" t="s">
        <v>104</v>
      </c>
    </row>
    <row r="15" spans="1:4" s="3" customFormat="1" ht="16.5" customHeight="1">
      <c r="A15" s="111"/>
      <c r="B15" s="111"/>
      <c r="C15" s="52" t="s">
        <v>105</v>
      </c>
      <c r="D15" s="53" t="s">
        <v>106</v>
      </c>
    </row>
    <row r="16" spans="1:4" s="3" customFormat="1" ht="16.5" customHeight="1">
      <c r="A16" s="111"/>
      <c r="B16" s="111"/>
      <c r="C16" s="52" t="s">
        <v>107</v>
      </c>
      <c r="D16" s="53" t="s">
        <v>108</v>
      </c>
    </row>
    <row r="17" spans="1:4" s="5" customFormat="1" ht="15.75" customHeight="1">
      <c r="A17" s="111"/>
      <c r="B17" s="111"/>
      <c r="C17" s="52" t="s">
        <v>109</v>
      </c>
      <c r="D17" s="53" t="s">
        <v>110</v>
      </c>
    </row>
    <row r="18" spans="1:4" s="5" customFormat="1" ht="15.75" customHeight="1">
      <c r="A18" s="111"/>
      <c r="B18" s="111"/>
      <c r="C18" s="54" t="s">
        <v>111</v>
      </c>
      <c r="D18" s="53" t="s">
        <v>112</v>
      </c>
    </row>
    <row r="19" spans="1:4" ht="21.75" customHeight="1">
      <c r="A19" s="12" t="s">
        <v>4</v>
      </c>
      <c r="B19" s="13" t="s">
        <v>16</v>
      </c>
      <c r="C19" s="112" t="s">
        <v>95</v>
      </c>
      <c r="D19" s="113"/>
    </row>
    <row r="20" spans="1:4" s="5" customFormat="1" ht="20.25" customHeight="1">
      <c r="A20" s="12" t="s">
        <v>5</v>
      </c>
      <c r="B20" s="13" t="s">
        <v>17</v>
      </c>
      <c r="C20" s="114" t="s">
        <v>58</v>
      </c>
      <c r="D20" s="115"/>
    </row>
    <row r="21" spans="1:4" s="5" customFormat="1" ht="15" customHeight="1">
      <c r="A21" s="12" t="s">
        <v>6</v>
      </c>
      <c r="B21" s="13" t="s">
        <v>18</v>
      </c>
      <c r="C21" s="107" t="s">
        <v>19</v>
      </c>
      <c r="D21" s="116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1" t="s">
        <v>23</v>
      </c>
    </row>
    <row r="26" spans="1:4" ht="27" customHeight="1">
      <c r="A26" s="102" t="s">
        <v>26</v>
      </c>
      <c r="B26" s="103"/>
      <c r="C26" s="103"/>
      <c r="D26" s="104"/>
    </row>
    <row r="27" spans="1:4" ht="12" customHeight="1">
      <c r="A27" s="48"/>
      <c r="B27" s="49"/>
      <c r="C27" s="49"/>
      <c r="D27" s="50"/>
    </row>
    <row r="28" spans="1:4">
      <c r="A28" s="7">
        <v>1</v>
      </c>
      <c r="B28" s="6" t="s">
        <v>113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118</v>
      </c>
      <c r="C30" s="6" t="s">
        <v>24</v>
      </c>
      <c r="D30" s="10" t="s">
        <v>97</v>
      </c>
    </row>
    <row r="31" spans="1:4">
      <c r="A31" s="19" t="s">
        <v>43</v>
      </c>
      <c r="B31" s="18"/>
      <c r="C31" s="18"/>
      <c r="D31" s="18"/>
    </row>
    <row r="32" spans="1:4">
      <c r="A32" s="19" t="s">
        <v>44</v>
      </c>
      <c r="B32" s="18"/>
      <c r="C32" s="18"/>
      <c r="D32" s="18"/>
    </row>
    <row r="33" spans="1:4">
      <c r="A33" s="7">
        <v>1</v>
      </c>
      <c r="B33" s="6" t="s">
        <v>28</v>
      </c>
      <c r="C33" s="6" t="s">
        <v>119</v>
      </c>
      <c r="D33" s="10" t="s">
        <v>29</v>
      </c>
    </row>
    <row r="34" spans="1:4">
      <c r="A34" s="19" t="s">
        <v>30</v>
      </c>
      <c r="B34" s="18"/>
      <c r="C34" s="18"/>
      <c r="D34" s="18"/>
    </row>
    <row r="35" spans="1:4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>
      <c r="A36" s="19" t="s">
        <v>33</v>
      </c>
      <c r="B36" s="18"/>
      <c r="C36" s="18"/>
      <c r="D36" s="18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 ht="9.75" customHeight="1">
      <c r="A38" s="27"/>
      <c r="B38" s="11"/>
      <c r="C38" s="11"/>
      <c r="D38" s="11"/>
    </row>
    <row r="39" spans="1:4">
      <c r="A39" s="4" t="s">
        <v>52</v>
      </c>
      <c r="B39" s="18"/>
      <c r="C39" s="18"/>
      <c r="D39" s="18"/>
    </row>
    <row r="40" spans="1:4" ht="15" customHeight="1">
      <c r="A40" s="7">
        <v>1</v>
      </c>
      <c r="B40" s="6" t="s">
        <v>35</v>
      </c>
      <c r="C40" s="109">
        <v>1968</v>
      </c>
      <c r="D40" s="110"/>
    </row>
    <row r="41" spans="1:4">
      <c r="A41" s="7">
        <v>2</v>
      </c>
      <c r="B41" s="6" t="s">
        <v>37</v>
      </c>
      <c r="C41" s="109">
        <v>9</v>
      </c>
      <c r="D41" s="110"/>
    </row>
    <row r="42" spans="1:4">
      <c r="A42" s="7">
        <v>3</v>
      </c>
      <c r="B42" s="6" t="s">
        <v>38</v>
      </c>
      <c r="C42" s="109">
        <v>1</v>
      </c>
      <c r="D42" s="110"/>
    </row>
    <row r="43" spans="1:4" ht="15" customHeight="1">
      <c r="A43" s="7">
        <v>4</v>
      </c>
      <c r="B43" s="6" t="s">
        <v>36</v>
      </c>
      <c r="C43" s="109">
        <v>1</v>
      </c>
      <c r="D43" s="110"/>
    </row>
    <row r="44" spans="1:4">
      <c r="A44" s="7">
        <v>5</v>
      </c>
      <c r="B44" s="6" t="s">
        <v>39</v>
      </c>
      <c r="C44" s="109">
        <v>1</v>
      </c>
      <c r="D44" s="110"/>
    </row>
    <row r="45" spans="1:4">
      <c r="A45" s="7">
        <v>6</v>
      </c>
      <c r="B45" s="6" t="s">
        <v>40</v>
      </c>
      <c r="C45" s="109" t="s">
        <v>115</v>
      </c>
      <c r="D45" s="110"/>
    </row>
    <row r="46" spans="1:4" ht="15" customHeight="1">
      <c r="A46" s="7">
        <v>7</v>
      </c>
      <c r="B46" s="6" t="s">
        <v>41</v>
      </c>
      <c r="C46" s="109" t="s">
        <v>84</v>
      </c>
      <c r="D46" s="110"/>
    </row>
    <row r="47" spans="1:4">
      <c r="A47" s="7">
        <v>8</v>
      </c>
      <c r="B47" s="6" t="s">
        <v>42</v>
      </c>
      <c r="C47" s="109">
        <v>141.30000000000001</v>
      </c>
      <c r="D47" s="110"/>
    </row>
    <row r="48" spans="1:4">
      <c r="A48" s="7">
        <v>9</v>
      </c>
      <c r="B48" s="6" t="s">
        <v>120</v>
      </c>
      <c r="C48" s="109">
        <v>78</v>
      </c>
      <c r="D48" s="108"/>
    </row>
    <row r="49" spans="1:4">
      <c r="A49" s="7">
        <v>10</v>
      </c>
      <c r="B49" s="6" t="s">
        <v>76</v>
      </c>
      <c r="C49" s="117" t="s">
        <v>116</v>
      </c>
      <c r="D49" s="110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2"/>
  <sheetViews>
    <sheetView workbookViewId="0">
      <selection activeCell="J90" sqref="J90"/>
    </sheetView>
  </sheetViews>
  <sheetFormatPr defaultRowHeight="1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0.42578125" customWidth="1"/>
    <col min="8" max="8" width="10.85546875" customWidth="1"/>
  </cols>
  <sheetData>
    <row r="1" spans="1:10">
      <c r="A1" s="4" t="s">
        <v>125</v>
      </c>
      <c r="B1"/>
      <c r="C1" s="35"/>
      <c r="D1" s="35"/>
    </row>
    <row r="2" spans="1:10" ht="13.5" customHeight="1">
      <c r="A2" s="4" t="s">
        <v>131</v>
      </c>
      <c r="B2"/>
      <c r="C2" s="35"/>
      <c r="D2" s="35"/>
    </row>
    <row r="3" spans="1:10" ht="56.25" customHeight="1">
      <c r="A3" s="123" t="s">
        <v>64</v>
      </c>
      <c r="B3" s="136"/>
      <c r="C3" s="87" t="s">
        <v>65</v>
      </c>
      <c r="D3" s="28" t="s">
        <v>66</v>
      </c>
      <c r="E3" s="28" t="s">
        <v>67</v>
      </c>
      <c r="F3" s="28" t="s">
        <v>68</v>
      </c>
      <c r="G3" s="36" t="s">
        <v>69</v>
      </c>
      <c r="H3" s="28" t="s">
        <v>70</v>
      </c>
    </row>
    <row r="4" spans="1:10" ht="24" customHeight="1">
      <c r="A4" s="144" t="s">
        <v>132</v>
      </c>
      <c r="B4" s="145"/>
      <c r="C4" s="87"/>
      <c r="D4" s="28">
        <v>739.44</v>
      </c>
      <c r="E4" s="28"/>
      <c r="F4" s="28"/>
      <c r="G4" s="36"/>
      <c r="H4" s="28"/>
    </row>
    <row r="5" spans="1:10" ht="18.75" customHeight="1">
      <c r="A5" s="75" t="s">
        <v>126</v>
      </c>
      <c r="B5" s="73"/>
      <c r="C5" s="87"/>
      <c r="D5" s="28">
        <v>800.54</v>
      </c>
      <c r="E5" s="28"/>
      <c r="F5" s="28"/>
      <c r="G5" s="36"/>
      <c r="H5" s="28"/>
    </row>
    <row r="6" spans="1:10" ht="18.75" customHeight="1">
      <c r="A6" s="75" t="s">
        <v>127</v>
      </c>
      <c r="B6" s="73"/>
      <c r="C6" s="87"/>
      <c r="D6" s="28">
        <v>-61.1</v>
      </c>
      <c r="E6" s="28"/>
      <c r="F6" s="28"/>
      <c r="G6" s="36"/>
      <c r="H6" s="28"/>
    </row>
    <row r="7" spans="1:10" ht="20.25" customHeight="1">
      <c r="A7" s="143" t="s">
        <v>133</v>
      </c>
      <c r="B7" s="122"/>
      <c r="C7" s="122"/>
      <c r="D7" s="122"/>
      <c r="E7" s="122"/>
      <c r="F7" s="122"/>
      <c r="G7" s="122"/>
      <c r="H7" s="108"/>
    </row>
    <row r="8" spans="1:10" ht="17.25" customHeight="1">
      <c r="A8" s="123" t="s">
        <v>71</v>
      </c>
      <c r="B8" s="124"/>
      <c r="C8" s="41">
        <v>20.420000000000002</v>
      </c>
      <c r="D8" s="55">
        <v>-61.1</v>
      </c>
      <c r="E8" s="41">
        <f>E12+E15+E18+E21+E24+E27</f>
        <v>527.64</v>
      </c>
      <c r="F8" s="41">
        <f>F12+F15+F18+F21+F24+F27</f>
        <v>511.89</v>
      </c>
      <c r="G8" s="41">
        <f>G12+G15+G18+G21+G24+G27</f>
        <v>511.89</v>
      </c>
      <c r="H8" s="59">
        <f>F8-E8+D8</f>
        <v>-76.849999999999994</v>
      </c>
      <c r="J8" s="63"/>
    </row>
    <row r="9" spans="1:10">
      <c r="A9" s="37" t="s">
        <v>72</v>
      </c>
      <c r="B9" s="38"/>
      <c r="C9" s="42">
        <f>C8-C10</f>
        <v>18.378</v>
      </c>
      <c r="D9" s="47">
        <v>-54.99</v>
      </c>
      <c r="E9" s="42">
        <f>E8-E10</f>
        <v>474.88</v>
      </c>
      <c r="F9" s="42">
        <f>F8-F10</f>
        <v>460.7</v>
      </c>
      <c r="G9" s="42">
        <f>G8-G10</f>
        <v>460.7</v>
      </c>
      <c r="H9" s="59">
        <f t="shared" ref="H9:H10" si="0">F9-E9+D9</f>
        <v>-69.170000000000016</v>
      </c>
      <c r="J9" s="63"/>
    </row>
    <row r="10" spans="1:10">
      <c r="A10" s="121" t="s">
        <v>73</v>
      </c>
      <c r="B10" s="122"/>
      <c r="C10" s="42">
        <f>C8*10%</f>
        <v>2.0420000000000003</v>
      </c>
      <c r="D10" s="47">
        <v>-6.11</v>
      </c>
      <c r="E10" s="42">
        <v>52.76</v>
      </c>
      <c r="F10" s="42">
        <v>51.19</v>
      </c>
      <c r="G10" s="42">
        <v>51.19</v>
      </c>
      <c r="H10" s="59">
        <f t="shared" si="0"/>
        <v>-7.6800000000000006</v>
      </c>
      <c r="J10" s="63"/>
    </row>
    <row r="11" spans="1:10" ht="12.75" customHeight="1">
      <c r="A11" s="143" t="s">
        <v>74</v>
      </c>
      <c r="B11" s="138"/>
      <c r="C11" s="138"/>
      <c r="D11" s="138"/>
      <c r="E11" s="138"/>
      <c r="F11" s="138"/>
      <c r="G11" s="138"/>
      <c r="H11" s="124"/>
    </row>
    <row r="12" spans="1:10">
      <c r="A12" s="141" t="s">
        <v>55</v>
      </c>
      <c r="B12" s="142"/>
      <c r="C12" s="41">
        <v>5.65</v>
      </c>
      <c r="D12" s="64">
        <v>-17.809999999999999</v>
      </c>
      <c r="E12" s="64">
        <v>153.30000000000001</v>
      </c>
      <c r="F12" s="64">
        <v>149.47</v>
      </c>
      <c r="G12" s="64">
        <v>149.47</v>
      </c>
      <c r="H12" s="47">
        <f>F12-E12+D12</f>
        <v>-21.640000000000011</v>
      </c>
    </row>
    <row r="13" spans="1:10">
      <c r="A13" s="37" t="s">
        <v>72</v>
      </c>
      <c r="B13" s="38"/>
      <c r="C13" s="42">
        <f>C12-C14</f>
        <v>5.085</v>
      </c>
      <c r="D13" s="47">
        <f>D12-D14</f>
        <v>-16.029</v>
      </c>
      <c r="E13" s="42">
        <f>E12-E14</f>
        <v>137.97</v>
      </c>
      <c r="F13" s="42">
        <f>F12-F14</f>
        <v>134.52000000000001</v>
      </c>
      <c r="G13" s="42">
        <f>G12-G14</f>
        <v>134.52000000000001</v>
      </c>
      <c r="H13" s="47">
        <f t="shared" ref="H13:H30" si="1">F13-E13+D13</f>
        <v>-19.478999999999989</v>
      </c>
    </row>
    <row r="14" spans="1:10">
      <c r="A14" s="121" t="s">
        <v>73</v>
      </c>
      <c r="B14" s="122"/>
      <c r="C14" s="42">
        <f>C12*10%</f>
        <v>0.56500000000000006</v>
      </c>
      <c r="D14" s="47">
        <f>D12*10%</f>
        <v>-1.7809999999999999</v>
      </c>
      <c r="E14" s="47">
        <v>15.33</v>
      </c>
      <c r="F14" s="47">
        <v>14.95</v>
      </c>
      <c r="G14" s="47">
        <v>14.95</v>
      </c>
      <c r="H14" s="47">
        <f t="shared" si="1"/>
        <v>-2.1610000000000005</v>
      </c>
    </row>
    <row r="15" spans="1:10" ht="23.25" customHeight="1">
      <c r="A15" s="141" t="s">
        <v>45</v>
      </c>
      <c r="B15" s="142"/>
      <c r="C15" s="41">
        <v>3.45</v>
      </c>
      <c r="D15" s="64">
        <v>-10.29</v>
      </c>
      <c r="E15" s="64">
        <v>93.6</v>
      </c>
      <c r="F15" s="64">
        <v>91.28</v>
      </c>
      <c r="G15" s="64">
        <v>91.28</v>
      </c>
      <c r="H15" s="47">
        <f t="shared" si="1"/>
        <v>-12.609999999999992</v>
      </c>
    </row>
    <row r="16" spans="1:10">
      <c r="A16" s="37" t="s">
        <v>72</v>
      </c>
      <c r="B16" s="38"/>
      <c r="C16" s="42">
        <f>C15-C17</f>
        <v>3.105</v>
      </c>
      <c r="D16" s="47">
        <f>D15-D17</f>
        <v>-9.2609999999999992</v>
      </c>
      <c r="E16" s="42">
        <f>E15-E17</f>
        <v>84.24</v>
      </c>
      <c r="F16" s="42">
        <f>F15-F17</f>
        <v>82.15</v>
      </c>
      <c r="G16" s="42">
        <f>G15-G17</f>
        <v>82.15</v>
      </c>
      <c r="H16" s="47">
        <f t="shared" si="1"/>
        <v>-11.350999999999988</v>
      </c>
    </row>
    <row r="17" spans="1:8" ht="15" customHeight="1">
      <c r="A17" s="121" t="s">
        <v>73</v>
      </c>
      <c r="B17" s="122"/>
      <c r="C17" s="42">
        <f>C15*10%</f>
        <v>0.34500000000000003</v>
      </c>
      <c r="D17" s="47">
        <f>D15*10%</f>
        <v>-1.0289999999999999</v>
      </c>
      <c r="E17" s="47">
        <v>9.36</v>
      </c>
      <c r="F17" s="47">
        <v>9.1300000000000008</v>
      </c>
      <c r="G17" s="47">
        <v>9.1300000000000008</v>
      </c>
      <c r="H17" s="47">
        <f t="shared" si="1"/>
        <v>-1.2589999999999986</v>
      </c>
    </row>
    <row r="18" spans="1:8" ht="15" customHeight="1">
      <c r="A18" s="141" t="s">
        <v>56</v>
      </c>
      <c r="B18" s="142"/>
      <c r="C18" s="40">
        <v>2.37</v>
      </c>
      <c r="D18" s="64">
        <v>-7.05</v>
      </c>
      <c r="E18" s="64">
        <v>64.3</v>
      </c>
      <c r="F18" s="64">
        <v>62.7</v>
      </c>
      <c r="G18" s="64">
        <v>62.7</v>
      </c>
      <c r="H18" s="47">
        <f t="shared" si="1"/>
        <v>-8.649999999999995</v>
      </c>
    </row>
    <row r="19" spans="1:8" ht="13.5" customHeight="1">
      <c r="A19" s="37" t="s">
        <v>72</v>
      </c>
      <c r="B19" s="38"/>
      <c r="C19" s="42">
        <f>C18-C20</f>
        <v>2.133</v>
      </c>
      <c r="D19" s="47">
        <f>D18-D20</f>
        <v>-6.3449999999999998</v>
      </c>
      <c r="E19" s="42">
        <f>E18-E20</f>
        <v>57.87</v>
      </c>
      <c r="F19" s="42">
        <f>F18-F20</f>
        <v>56.430000000000007</v>
      </c>
      <c r="G19" s="42">
        <f>G18-G20</f>
        <v>56.430000000000007</v>
      </c>
      <c r="H19" s="47">
        <f t="shared" si="1"/>
        <v>-7.7849999999999904</v>
      </c>
    </row>
    <row r="20" spans="1:8" ht="12.75" customHeight="1">
      <c r="A20" s="121" t="s">
        <v>73</v>
      </c>
      <c r="B20" s="122"/>
      <c r="C20" s="42">
        <f>C18*10%</f>
        <v>0.23700000000000002</v>
      </c>
      <c r="D20" s="47">
        <f>D18*10%</f>
        <v>-0.70500000000000007</v>
      </c>
      <c r="E20" s="47">
        <v>6.43</v>
      </c>
      <c r="F20" s="47">
        <v>6.27</v>
      </c>
      <c r="G20" s="47">
        <v>6.27</v>
      </c>
      <c r="H20" s="47">
        <f t="shared" si="1"/>
        <v>-0.86500000000000021</v>
      </c>
    </row>
    <row r="21" spans="1:8">
      <c r="A21" s="141" t="s">
        <v>57</v>
      </c>
      <c r="B21" s="142"/>
      <c r="C21" s="43">
        <v>1.1100000000000001</v>
      </c>
      <c r="D21" s="47">
        <v>-3.21</v>
      </c>
      <c r="E21" s="47">
        <v>30.12</v>
      </c>
      <c r="F21" s="47">
        <v>29.37</v>
      </c>
      <c r="G21" s="47">
        <v>29.37</v>
      </c>
      <c r="H21" s="47">
        <f t="shared" si="1"/>
        <v>-3.96</v>
      </c>
    </row>
    <row r="22" spans="1:8" ht="14.25" customHeight="1">
      <c r="A22" s="37" t="s">
        <v>72</v>
      </c>
      <c r="B22" s="38"/>
      <c r="C22" s="42">
        <f>C21-C23</f>
        <v>0.99900000000000011</v>
      </c>
      <c r="D22" s="47">
        <f>D21-D23</f>
        <v>-2.8889999999999998</v>
      </c>
      <c r="E22" s="42">
        <f>E21-E23</f>
        <v>27.11</v>
      </c>
      <c r="F22" s="42">
        <f>F21-F23</f>
        <v>26.44</v>
      </c>
      <c r="G22" s="42">
        <f>G21-G23</f>
        <v>26.44</v>
      </c>
      <c r="H22" s="47">
        <f t="shared" si="1"/>
        <v>-3.5589999999999979</v>
      </c>
    </row>
    <row r="23" spans="1:8" ht="14.25" customHeight="1">
      <c r="A23" s="121" t="s">
        <v>73</v>
      </c>
      <c r="B23" s="122"/>
      <c r="C23" s="42">
        <f>C21*10%</f>
        <v>0.11100000000000002</v>
      </c>
      <c r="D23" s="47">
        <f>D21*10%</f>
        <v>-0.32100000000000001</v>
      </c>
      <c r="E23" s="47">
        <v>3.01</v>
      </c>
      <c r="F23" s="47">
        <v>2.93</v>
      </c>
      <c r="G23" s="47">
        <v>2.93</v>
      </c>
      <c r="H23" s="47">
        <f t="shared" si="1"/>
        <v>-0.40099999999999963</v>
      </c>
    </row>
    <row r="24" spans="1:8" ht="14.25" customHeight="1">
      <c r="A24" s="10" t="s">
        <v>46</v>
      </c>
      <c r="B24" s="39"/>
      <c r="C24" s="43">
        <v>3.65</v>
      </c>
      <c r="D24" s="47">
        <v>-11.04</v>
      </c>
      <c r="E24" s="47">
        <v>99.04</v>
      </c>
      <c r="F24" s="47">
        <v>96.56</v>
      </c>
      <c r="G24" s="47">
        <v>96.56</v>
      </c>
      <c r="H24" s="47">
        <f t="shared" si="1"/>
        <v>-13.520000000000003</v>
      </c>
    </row>
    <row r="25" spans="1:8" ht="14.25" customHeight="1">
      <c r="A25" s="37" t="s">
        <v>72</v>
      </c>
      <c r="B25" s="38"/>
      <c r="C25" s="42">
        <f>C24-C26</f>
        <v>3.2850000000000001</v>
      </c>
      <c r="D25" s="47">
        <f>D24-D26</f>
        <v>-9.9359999999999999</v>
      </c>
      <c r="E25" s="42">
        <f>E24-E26</f>
        <v>89.14</v>
      </c>
      <c r="F25" s="42">
        <f>F24-F26</f>
        <v>86.9</v>
      </c>
      <c r="G25" s="42">
        <f>G24-G26</f>
        <v>86.9</v>
      </c>
      <c r="H25" s="47">
        <f t="shared" si="1"/>
        <v>-12.175999999999995</v>
      </c>
    </row>
    <row r="26" spans="1:8">
      <c r="A26" s="121" t="s">
        <v>73</v>
      </c>
      <c r="B26" s="122"/>
      <c r="C26" s="42">
        <f>C24*10%</f>
        <v>0.36499999999999999</v>
      </c>
      <c r="D26" s="47">
        <f>D24*10%</f>
        <v>-1.1039999999999999</v>
      </c>
      <c r="E26" s="47">
        <v>9.9</v>
      </c>
      <c r="F26" s="47">
        <v>9.66</v>
      </c>
      <c r="G26" s="47">
        <v>9.66</v>
      </c>
      <c r="H26" s="47">
        <f t="shared" si="1"/>
        <v>-1.3440000000000001</v>
      </c>
    </row>
    <row r="27" spans="1:8" ht="14.25" customHeight="1">
      <c r="A27" s="150" t="s">
        <v>47</v>
      </c>
      <c r="B27" s="151"/>
      <c r="C27" s="154">
        <v>4.1900000000000004</v>
      </c>
      <c r="D27" s="148">
        <v>-11.7</v>
      </c>
      <c r="E27" s="148">
        <v>87.28</v>
      </c>
      <c r="F27" s="148">
        <v>82.51</v>
      </c>
      <c r="G27" s="148">
        <v>82.51</v>
      </c>
      <c r="H27" s="47">
        <f t="shared" si="1"/>
        <v>-16.469999999999995</v>
      </c>
    </row>
    <row r="28" spans="1:8" ht="0.75" hidden="1" customHeight="1">
      <c r="A28" s="152"/>
      <c r="B28" s="153"/>
      <c r="C28" s="155"/>
      <c r="D28" s="149"/>
      <c r="E28" s="149"/>
      <c r="F28" s="149"/>
      <c r="G28" s="149"/>
      <c r="H28" s="47">
        <f t="shared" si="1"/>
        <v>0</v>
      </c>
    </row>
    <row r="29" spans="1:8">
      <c r="A29" s="37" t="s">
        <v>72</v>
      </c>
      <c r="B29" s="38"/>
      <c r="C29" s="42">
        <f>C27-C30</f>
        <v>3.7710000000000004</v>
      </c>
      <c r="D29" s="47">
        <f>D27-D30</f>
        <v>-10.53</v>
      </c>
      <c r="E29" s="42">
        <f>E27-E30</f>
        <v>78.55</v>
      </c>
      <c r="F29" s="42">
        <f>F27-F30</f>
        <v>74.260000000000005</v>
      </c>
      <c r="G29" s="42">
        <f>G27-G30</f>
        <v>74.260000000000005</v>
      </c>
      <c r="H29" s="47">
        <f t="shared" si="1"/>
        <v>-14.819999999999991</v>
      </c>
    </row>
    <row r="30" spans="1:8">
      <c r="A30" s="121" t="s">
        <v>73</v>
      </c>
      <c r="B30" s="122"/>
      <c r="C30" s="42">
        <f>C27*10%</f>
        <v>0.41900000000000004</v>
      </c>
      <c r="D30" s="47">
        <f>D27*10%</f>
        <v>-1.17</v>
      </c>
      <c r="E30" s="47">
        <v>8.73</v>
      </c>
      <c r="F30" s="47">
        <v>8.25</v>
      </c>
      <c r="G30" s="47">
        <v>8.25</v>
      </c>
      <c r="H30" s="47">
        <f t="shared" si="1"/>
        <v>-1.6500000000000004</v>
      </c>
    </row>
    <row r="31" spans="1:8" s="3" customFormat="1" ht="10.5" customHeight="1">
      <c r="A31" s="74"/>
      <c r="B31" s="77"/>
      <c r="C31" s="78"/>
      <c r="D31" s="79"/>
      <c r="E31" s="78"/>
      <c r="F31" s="78"/>
      <c r="G31" s="80"/>
      <c r="H31" s="64"/>
    </row>
    <row r="32" spans="1:8" ht="13.5" customHeight="1">
      <c r="A32" s="123" t="s">
        <v>48</v>
      </c>
      <c r="B32" s="124"/>
      <c r="C32" s="43">
        <v>7.8</v>
      </c>
      <c r="D32" s="56">
        <v>800.54</v>
      </c>
      <c r="E32" s="43">
        <v>199.77</v>
      </c>
      <c r="F32" s="43">
        <v>193.54</v>
      </c>
      <c r="G32" s="58">
        <f>G33+G34</f>
        <v>19.96</v>
      </c>
      <c r="H32" s="43">
        <f>F32-E32-G32+D32+F32</f>
        <v>967.88999999999987</v>
      </c>
    </row>
    <row r="33" spans="1:8" ht="15.75" customHeight="1">
      <c r="A33" s="37" t="s">
        <v>75</v>
      </c>
      <c r="B33" s="38"/>
      <c r="C33" s="42">
        <f>C32-C34</f>
        <v>7.02</v>
      </c>
      <c r="D33" s="7">
        <v>800.3</v>
      </c>
      <c r="E33" s="42">
        <f>E32-E34</f>
        <v>179.8</v>
      </c>
      <c r="F33" s="42">
        <f>F32-F34</f>
        <v>174.19</v>
      </c>
      <c r="G33" s="57">
        <v>0.61</v>
      </c>
      <c r="H33" s="43">
        <f t="shared" ref="H33:H34" si="2">F33-E33-G33+D33+F33</f>
        <v>968.27</v>
      </c>
    </row>
    <row r="34" spans="1:8" ht="14.25" customHeight="1">
      <c r="A34" s="121" t="s">
        <v>73</v>
      </c>
      <c r="B34" s="122"/>
      <c r="C34" s="42">
        <f>C32*10%</f>
        <v>0.78</v>
      </c>
      <c r="D34" s="7">
        <v>0.23</v>
      </c>
      <c r="E34" s="42">
        <v>19.97</v>
      </c>
      <c r="F34" s="42">
        <v>19.350000000000001</v>
      </c>
      <c r="G34" s="42">
        <v>19.350000000000001</v>
      </c>
      <c r="H34" s="59">
        <f t="shared" si="2"/>
        <v>-0.38999999999999702</v>
      </c>
    </row>
    <row r="35" spans="1:8" ht="14.25" customHeight="1">
      <c r="A35" s="98"/>
      <c r="B35" s="99"/>
      <c r="C35" s="42"/>
      <c r="D35" s="7"/>
      <c r="E35" s="42"/>
      <c r="F35" s="42"/>
      <c r="G35" s="100"/>
      <c r="H35" s="59"/>
    </row>
    <row r="36" spans="1:8" ht="14.25" customHeight="1">
      <c r="A36" s="139" t="s">
        <v>136</v>
      </c>
      <c r="B36" s="140"/>
      <c r="C36" s="42"/>
      <c r="D36" s="56">
        <v>0</v>
      </c>
      <c r="E36" s="43">
        <f>E38+E39+E40+E41</f>
        <v>23.229999999999997</v>
      </c>
      <c r="F36" s="43">
        <f>F38+F39+F40+F41</f>
        <v>21.3</v>
      </c>
      <c r="G36" s="58">
        <v>21.3</v>
      </c>
      <c r="H36" s="59">
        <f>F36-E36</f>
        <v>-1.9299999999999962</v>
      </c>
    </row>
    <row r="37" spans="1:8" ht="14.25" customHeight="1">
      <c r="A37" s="37" t="s">
        <v>137</v>
      </c>
      <c r="B37" s="101"/>
      <c r="C37" s="42"/>
      <c r="D37" s="7"/>
      <c r="E37" s="42"/>
      <c r="F37" s="42"/>
      <c r="G37" s="97"/>
      <c r="H37" s="59"/>
    </row>
    <row r="38" spans="1:8" ht="14.25" customHeight="1">
      <c r="A38" s="156" t="s">
        <v>138</v>
      </c>
      <c r="B38" s="157"/>
      <c r="C38" s="42"/>
      <c r="D38" s="7">
        <v>0</v>
      </c>
      <c r="E38" s="42">
        <v>1.07</v>
      </c>
      <c r="F38" s="42">
        <v>0.98</v>
      </c>
      <c r="G38" s="42">
        <v>0.98</v>
      </c>
      <c r="H38" s="59">
        <f t="shared" ref="H38:H41" si="3">F38-E38</f>
        <v>-9.000000000000008E-2</v>
      </c>
    </row>
    <row r="39" spans="1:8" ht="14.25" customHeight="1">
      <c r="A39" s="156" t="s">
        <v>140</v>
      </c>
      <c r="B39" s="157"/>
      <c r="C39" s="42"/>
      <c r="D39" s="7">
        <v>0</v>
      </c>
      <c r="E39" s="42">
        <v>4.47</v>
      </c>
      <c r="F39" s="42">
        <v>4.08</v>
      </c>
      <c r="G39" s="42">
        <v>4.08</v>
      </c>
      <c r="H39" s="59">
        <f t="shared" si="3"/>
        <v>-0.38999999999999968</v>
      </c>
    </row>
    <row r="40" spans="1:8" ht="14.25" customHeight="1">
      <c r="A40" s="156" t="s">
        <v>141</v>
      </c>
      <c r="B40" s="157"/>
      <c r="C40" s="42"/>
      <c r="D40" s="7">
        <v>0</v>
      </c>
      <c r="E40" s="42">
        <v>17.149999999999999</v>
      </c>
      <c r="F40" s="42">
        <v>15.76</v>
      </c>
      <c r="G40" s="42">
        <v>15.76</v>
      </c>
      <c r="H40" s="59">
        <f t="shared" si="3"/>
        <v>-1.3899999999999988</v>
      </c>
    </row>
    <row r="41" spans="1:8" ht="14.25" customHeight="1">
      <c r="A41" s="156" t="s">
        <v>139</v>
      </c>
      <c r="B41" s="157"/>
      <c r="C41" s="42"/>
      <c r="D41" s="7">
        <v>0</v>
      </c>
      <c r="E41" s="42">
        <v>0.54</v>
      </c>
      <c r="F41" s="42">
        <v>0.48</v>
      </c>
      <c r="G41" s="42">
        <v>0.48</v>
      </c>
      <c r="H41" s="59">
        <f t="shared" si="3"/>
        <v>-6.0000000000000053E-2</v>
      </c>
    </row>
    <row r="42" spans="1:8" s="4" customFormat="1" ht="13.5" customHeight="1">
      <c r="A42" s="76" t="s">
        <v>121</v>
      </c>
      <c r="B42" s="81"/>
      <c r="C42" s="41"/>
      <c r="D42" s="55"/>
      <c r="E42" s="41">
        <f>E8+E32+E36</f>
        <v>750.64</v>
      </c>
      <c r="F42" s="41">
        <f t="shared" ref="F42:G42" si="4">F8+F32+F36</f>
        <v>726.7299999999999</v>
      </c>
      <c r="G42" s="41">
        <f t="shared" si="4"/>
        <v>553.15</v>
      </c>
      <c r="H42" s="41"/>
    </row>
    <row r="43" spans="1:8" s="82" customFormat="1" ht="15.75" customHeight="1">
      <c r="A43" s="125" t="s">
        <v>128</v>
      </c>
      <c r="B43" s="126"/>
      <c r="C43" s="79"/>
      <c r="D43" s="79">
        <v>739.44</v>
      </c>
      <c r="E43" s="55"/>
      <c r="F43" s="55"/>
      <c r="G43" s="79"/>
      <c r="H43" s="78">
        <f>F42-E42+D43+F42-G42</f>
        <v>889.10999999999979</v>
      </c>
    </row>
    <row r="44" spans="1:8" s="82" customFormat="1" ht="19.5" customHeight="1">
      <c r="A44" s="125" t="s">
        <v>134</v>
      </c>
      <c r="B44" s="125"/>
      <c r="C44" s="89"/>
      <c r="D44" s="89"/>
      <c r="E44" s="90"/>
      <c r="F44" s="41"/>
      <c r="G44" s="41"/>
      <c r="H44" s="90">
        <f>H45+H46</f>
        <v>889.1</v>
      </c>
    </row>
    <row r="45" spans="1:8" s="82" customFormat="1" ht="19.5" customHeight="1">
      <c r="A45" s="91" t="s">
        <v>126</v>
      </c>
      <c r="B45" s="91"/>
      <c r="C45" s="89"/>
      <c r="D45" s="89"/>
      <c r="E45" s="90"/>
      <c r="F45" s="41"/>
      <c r="G45" s="41"/>
      <c r="H45" s="41">
        <f>H33</f>
        <v>968.27</v>
      </c>
    </row>
    <row r="46" spans="1:8" s="82" customFormat="1" ht="21.75" customHeight="1">
      <c r="A46" s="92" t="s">
        <v>127</v>
      </c>
      <c r="B46" s="93"/>
      <c r="C46" s="89"/>
      <c r="D46" s="89"/>
      <c r="E46" s="90"/>
      <c r="F46" s="41"/>
      <c r="G46" s="41"/>
      <c r="H46" s="90">
        <f>H8+H34+H36</f>
        <v>-79.169999999999987</v>
      </c>
    </row>
    <row r="47" spans="1:8" s="82" customFormat="1" ht="15.75" customHeight="1">
      <c r="A47" s="83"/>
      <c r="B47" s="83"/>
      <c r="C47" s="84"/>
      <c r="D47" s="85"/>
      <c r="E47" s="86"/>
      <c r="F47" s="86"/>
      <c r="G47" s="85"/>
      <c r="H47" s="85"/>
    </row>
    <row r="48" spans="1:8" ht="27" customHeight="1">
      <c r="A48" s="146" t="s">
        <v>122</v>
      </c>
      <c r="B48" s="147"/>
      <c r="C48" s="147"/>
      <c r="D48" s="147"/>
      <c r="E48" s="147"/>
      <c r="F48" s="147"/>
      <c r="G48" s="147"/>
      <c r="H48" s="147"/>
    </row>
    <row r="49" spans="1:8" ht="15.75" customHeight="1"/>
    <row r="50" spans="1:8" ht="15.75" customHeight="1"/>
    <row r="51" spans="1:8" ht="15.75" customHeight="1"/>
    <row r="52" spans="1:8" ht="15.75" customHeight="1">
      <c r="A52" s="20" t="s">
        <v>135</v>
      </c>
      <c r="D52" s="22"/>
      <c r="E52" s="22"/>
      <c r="F52" s="22"/>
      <c r="G52" s="22"/>
    </row>
    <row r="53" spans="1:8" ht="15.75" customHeight="1">
      <c r="A53" s="137" t="s">
        <v>59</v>
      </c>
      <c r="B53" s="122"/>
      <c r="C53" s="122"/>
      <c r="D53" s="108"/>
      <c r="E53" s="30" t="s">
        <v>60</v>
      </c>
      <c r="F53" s="30" t="s">
        <v>61</v>
      </c>
      <c r="G53" s="30" t="s">
        <v>129</v>
      </c>
      <c r="H53" s="6"/>
    </row>
    <row r="54" spans="1:8">
      <c r="A54" s="127" t="s">
        <v>123</v>
      </c>
      <c r="B54" s="128"/>
      <c r="C54" s="128"/>
      <c r="D54" s="129"/>
      <c r="E54" s="31">
        <v>42826</v>
      </c>
      <c r="F54" s="30">
        <v>1</v>
      </c>
      <c r="G54" s="32">
        <v>0.61</v>
      </c>
      <c r="H54" s="6"/>
    </row>
    <row r="55" spans="1:8">
      <c r="A55" s="127"/>
      <c r="B55" s="128"/>
      <c r="C55" s="128"/>
      <c r="D55" s="129"/>
      <c r="E55" s="31"/>
      <c r="F55" s="30"/>
      <c r="G55" s="32"/>
      <c r="H55" s="6"/>
    </row>
    <row r="56" spans="1:8">
      <c r="A56" s="127"/>
      <c r="B56" s="128"/>
      <c r="C56" s="128"/>
      <c r="D56" s="129"/>
      <c r="E56" s="31"/>
      <c r="F56" s="30"/>
      <c r="G56" s="32"/>
      <c r="H56" s="6"/>
    </row>
    <row r="57" spans="1:8" s="4" customFormat="1">
      <c r="A57" s="134" t="s">
        <v>7</v>
      </c>
      <c r="B57" s="135"/>
      <c r="C57" s="135"/>
      <c r="D57" s="136"/>
      <c r="E57" s="65"/>
      <c r="F57" s="66"/>
      <c r="G57" s="67">
        <f>SUM(G54:G56)</f>
        <v>0.61</v>
      </c>
      <c r="H57" s="88"/>
    </row>
    <row r="58" spans="1:8" s="4" customFormat="1">
      <c r="A58" s="68"/>
      <c r="B58" s="69"/>
      <c r="C58" s="69"/>
      <c r="D58" s="69"/>
      <c r="E58" s="70"/>
      <c r="F58" s="71"/>
      <c r="G58" s="72"/>
    </row>
    <row r="59" spans="1:8">
      <c r="A59" s="20" t="s">
        <v>49</v>
      </c>
      <c r="D59" s="22"/>
      <c r="E59" s="22"/>
      <c r="F59" s="22"/>
      <c r="G59" s="22"/>
    </row>
    <row r="60" spans="1:8">
      <c r="A60" s="20" t="s">
        <v>50</v>
      </c>
      <c r="D60" s="22"/>
      <c r="E60" s="22"/>
      <c r="F60" s="22"/>
      <c r="G60" s="22"/>
    </row>
    <row r="61" spans="1:8" ht="23.25" customHeight="1">
      <c r="A61" s="137" t="s">
        <v>63</v>
      </c>
      <c r="B61" s="122"/>
      <c r="C61" s="122"/>
      <c r="D61" s="122"/>
      <c r="E61" s="108"/>
      <c r="F61" s="34" t="s">
        <v>61</v>
      </c>
      <c r="G61" s="33" t="s">
        <v>62</v>
      </c>
    </row>
    <row r="62" spans="1:8">
      <c r="A62" s="130" t="s">
        <v>124</v>
      </c>
      <c r="B62" s="138"/>
      <c r="C62" s="138"/>
      <c r="D62" s="138"/>
      <c r="E62" s="124"/>
      <c r="F62" s="30">
        <v>3</v>
      </c>
      <c r="G62" s="30" t="s">
        <v>142</v>
      </c>
    </row>
    <row r="63" spans="1:8">
      <c r="A63" s="22"/>
      <c r="D63" s="22"/>
      <c r="E63" s="22"/>
      <c r="F63" s="22"/>
      <c r="G63" s="22"/>
    </row>
    <row r="64" spans="1:8" s="4" customFormat="1">
      <c r="A64" s="20" t="s">
        <v>78</v>
      </c>
      <c r="B64" s="45"/>
      <c r="C64" s="46"/>
      <c r="D64" s="20"/>
      <c r="E64" s="20"/>
      <c r="F64" s="20"/>
      <c r="G64" s="20"/>
    </row>
    <row r="65" spans="1:8">
      <c r="A65" s="130" t="s">
        <v>79</v>
      </c>
      <c r="B65" s="124"/>
      <c r="C65" s="131" t="s">
        <v>80</v>
      </c>
      <c r="D65" s="124"/>
      <c r="E65" s="30" t="s">
        <v>81</v>
      </c>
      <c r="F65" s="30" t="s">
        <v>82</v>
      </c>
      <c r="G65" s="30" t="s">
        <v>83</v>
      </c>
    </row>
    <row r="66" spans="1:8">
      <c r="A66" s="130" t="s">
        <v>96</v>
      </c>
      <c r="B66" s="124"/>
      <c r="C66" s="132" t="s">
        <v>84</v>
      </c>
      <c r="D66" s="133"/>
      <c r="E66" s="30">
        <v>5</v>
      </c>
      <c r="F66" s="30" t="s">
        <v>84</v>
      </c>
      <c r="G66" s="30" t="s">
        <v>84</v>
      </c>
    </row>
    <row r="67" spans="1:8">
      <c r="A67" s="22"/>
      <c r="D67" s="22"/>
      <c r="E67" s="22"/>
      <c r="F67" s="22"/>
      <c r="G67" s="22"/>
    </row>
    <row r="68" spans="1:8">
      <c r="A68" s="20"/>
      <c r="D68" s="22"/>
      <c r="E68" s="22"/>
      <c r="F68" s="22"/>
      <c r="G68" s="22"/>
    </row>
    <row r="69" spans="1:8">
      <c r="A69" s="20" t="s">
        <v>117</v>
      </c>
      <c r="E69" s="35"/>
      <c r="F69" s="60"/>
      <c r="G69" s="35"/>
    </row>
    <row r="70" spans="1:8">
      <c r="A70" s="20" t="s">
        <v>143</v>
      </c>
      <c r="B70" s="61"/>
      <c r="C70" s="62"/>
      <c r="D70" s="20"/>
      <c r="E70" s="35"/>
      <c r="F70" s="60"/>
      <c r="G70" s="35"/>
    </row>
    <row r="71" spans="1:8" ht="36.75" customHeight="1">
      <c r="A71" s="118" t="s">
        <v>144</v>
      </c>
      <c r="B71" s="119"/>
      <c r="C71" s="119"/>
      <c r="D71" s="119"/>
      <c r="E71" s="119"/>
      <c r="F71" s="119"/>
      <c r="G71" s="119"/>
      <c r="H71" s="120"/>
    </row>
    <row r="74" spans="1:8">
      <c r="A74" s="20" t="s">
        <v>85</v>
      </c>
      <c r="B74" s="61"/>
      <c r="C74" s="62"/>
      <c r="D74" s="20"/>
      <c r="E74" s="20" t="s">
        <v>86</v>
      </c>
      <c r="F74" s="20"/>
    </row>
    <row r="75" spans="1:8">
      <c r="A75" s="20" t="s">
        <v>87</v>
      </c>
      <c r="B75" s="61"/>
      <c r="C75" s="62"/>
      <c r="D75" s="20"/>
      <c r="E75" s="20"/>
      <c r="F75" s="20"/>
    </row>
    <row r="76" spans="1:8">
      <c r="A76" s="20" t="s">
        <v>88</v>
      </c>
      <c r="B76" s="61"/>
      <c r="C76" s="62"/>
      <c r="D76" s="20"/>
      <c r="E76" s="20"/>
      <c r="F76" s="20"/>
    </row>
    <row r="78" spans="1:8">
      <c r="A78" s="94" t="s">
        <v>89</v>
      </c>
      <c r="B78" s="95"/>
      <c r="C78" s="96"/>
      <c r="D78" s="94"/>
    </row>
    <row r="79" spans="1:8">
      <c r="A79" s="94" t="s">
        <v>90</v>
      </c>
      <c r="B79" s="95"/>
      <c r="C79" s="96" t="s">
        <v>25</v>
      </c>
      <c r="D79" s="94"/>
    </row>
    <row r="80" spans="1:8">
      <c r="A80" s="94" t="s">
        <v>91</v>
      </c>
      <c r="B80" s="95"/>
      <c r="C80" s="96" t="s">
        <v>92</v>
      </c>
      <c r="D80" s="94"/>
    </row>
    <row r="81" spans="1:4">
      <c r="A81" s="94" t="s">
        <v>93</v>
      </c>
      <c r="B81" s="95"/>
      <c r="C81" s="96" t="s">
        <v>94</v>
      </c>
      <c r="D81" s="94"/>
    </row>
    <row r="82" spans="1:4">
      <c r="A82" s="94"/>
      <c r="B82" s="95"/>
      <c r="C82" s="96"/>
      <c r="D82" s="94"/>
    </row>
  </sheetData>
  <mergeCells count="44">
    <mergeCell ref="A23:B23"/>
    <mergeCell ref="A48:H48"/>
    <mergeCell ref="A53:D53"/>
    <mergeCell ref="A54:D54"/>
    <mergeCell ref="G27:G28"/>
    <mergeCell ref="A26:B26"/>
    <mergeCell ref="A27:B28"/>
    <mergeCell ref="C27:C28"/>
    <mergeCell ref="D27:D28"/>
    <mergeCell ref="E27:E28"/>
    <mergeCell ref="F27:F28"/>
    <mergeCell ref="A38:B38"/>
    <mergeCell ref="A39:B39"/>
    <mergeCell ref="A40:B40"/>
    <mergeCell ref="A41:B41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A71:H71"/>
    <mergeCell ref="A30:B30"/>
    <mergeCell ref="A32:B32"/>
    <mergeCell ref="A34:B34"/>
    <mergeCell ref="A43:B43"/>
    <mergeCell ref="A44:B44"/>
    <mergeCell ref="A55:D55"/>
    <mergeCell ref="A66:B66"/>
    <mergeCell ref="C65:D65"/>
    <mergeCell ref="C66:D66"/>
    <mergeCell ref="A65:B65"/>
    <mergeCell ref="A57:D57"/>
    <mergeCell ref="A61:E61"/>
    <mergeCell ref="A62:E62"/>
    <mergeCell ref="A56:D56"/>
    <mergeCell ref="A36:B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2018-02-28T05:25:30Z</cp:lastPrinted>
  <dcterms:created xsi:type="dcterms:W3CDTF">2013-02-18T04:38:06Z</dcterms:created>
  <dcterms:modified xsi:type="dcterms:W3CDTF">2018-02-28T05:26:15Z</dcterms:modified>
</cp:coreProperties>
</file>