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 windowWidth="11355" windowHeight="5280" activeTab="1"/>
  </bookViews>
  <sheets>
    <sheet name="УК" sheetId="1" r:id="rId1"/>
    <sheet name="Лист2" sheetId="8" r:id="rId2"/>
  </sheets>
  <calcPr calcId="125725" concurrentCalc="0"/>
</workbook>
</file>

<file path=xl/calcChain.xml><?xml version="1.0" encoding="utf-8"?>
<calcChain xmlns="http://schemas.openxmlformats.org/spreadsheetml/2006/main">
  <c r="H55" i="8"/>
  <c r="F23"/>
  <c r="F7"/>
  <c r="G7"/>
  <c r="F31"/>
  <c r="F33"/>
  <c r="G33"/>
  <c r="G31"/>
  <c r="G34"/>
  <c r="G40"/>
  <c r="F34"/>
  <c r="F40"/>
  <c r="E23"/>
  <c r="E7"/>
  <c r="E31"/>
  <c r="E34"/>
  <c r="E40"/>
  <c r="H39"/>
  <c r="H38"/>
  <c r="H37"/>
  <c r="H36"/>
  <c r="H34"/>
  <c r="G65"/>
  <c r="E33"/>
  <c r="H33"/>
  <c r="F45"/>
  <c r="G45"/>
  <c r="G44"/>
  <c r="H44"/>
  <c r="F47"/>
  <c r="G47"/>
  <c r="G46"/>
  <c r="H46"/>
  <c r="F49"/>
  <c r="G49"/>
  <c r="G48"/>
  <c r="H48"/>
  <c r="H54"/>
  <c r="G50"/>
  <c r="F50"/>
  <c r="E50"/>
  <c r="E49"/>
  <c r="H49"/>
  <c r="E47"/>
  <c r="H47"/>
  <c r="E45"/>
  <c r="H45"/>
  <c r="H43"/>
  <c r="H42"/>
  <c r="G51"/>
  <c r="F51"/>
  <c r="E51"/>
  <c r="D3"/>
  <c r="D52"/>
  <c r="H52"/>
  <c r="F32"/>
  <c r="E32"/>
  <c r="H32"/>
  <c r="H7"/>
  <c r="H53"/>
  <c r="E19"/>
  <c r="E18"/>
  <c r="F19"/>
  <c r="F18"/>
  <c r="G26"/>
  <c r="G23"/>
  <c r="G20"/>
  <c r="G17"/>
  <c r="G14"/>
  <c r="G11"/>
  <c r="C33"/>
  <c r="C32"/>
  <c r="C25"/>
  <c r="C24"/>
  <c r="C22"/>
  <c r="C21"/>
  <c r="C19"/>
  <c r="C18"/>
  <c r="C16"/>
  <c r="C15"/>
  <c r="H31"/>
  <c r="H17"/>
  <c r="F29"/>
  <c r="E29"/>
  <c r="D29"/>
  <c r="H29"/>
  <c r="F28"/>
  <c r="E28"/>
  <c r="D28"/>
  <c r="H28"/>
  <c r="H27"/>
  <c r="H26"/>
  <c r="F25"/>
  <c r="E25"/>
  <c r="D25"/>
  <c r="H25"/>
  <c r="F24"/>
  <c r="E24"/>
  <c r="D24"/>
  <c r="H24"/>
  <c r="H23"/>
  <c r="F22"/>
  <c r="E22"/>
  <c r="D22"/>
  <c r="H22"/>
  <c r="F21"/>
  <c r="E21"/>
  <c r="D21"/>
  <c r="H21"/>
  <c r="H20"/>
  <c r="D19"/>
  <c r="H19"/>
  <c r="D18"/>
  <c r="H18"/>
  <c r="F16"/>
  <c r="E16"/>
  <c r="D16"/>
  <c r="H16"/>
  <c r="F15"/>
  <c r="E15"/>
  <c r="D15"/>
  <c r="H15"/>
  <c r="H14"/>
  <c r="F13"/>
  <c r="E13"/>
  <c r="D13"/>
  <c r="H13"/>
  <c r="F12"/>
  <c r="E12"/>
  <c r="D12"/>
  <c r="H12"/>
  <c r="H11"/>
  <c r="F9"/>
  <c r="E9"/>
  <c r="D9"/>
  <c r="H9"/>
  <c r="F8"/>
  <c r="E8"/>
  <c r="D8"/>
  <c r="H8"/>
  <c r="G29"/>
  <c r="G28"/>
  <c r="G25"/>
  <c r="G24"/>
  <c r="G22"/>
  <c r="G21"/>
  <c r="G19"/>
  <c r="G18"/>
  <c r="G16"/>
  <c r="G15"/>
  <c r="G13"/>
  <c r="G12"/>
  <c r="G9"/>
  <c r="G8"/>
  <c r="C29"/>
  <c r="C28"/>
  <c r="C13"/>
  <c r="C12"/>
  <c r="C9"/>
  <c r="C8"/>
</calcChain>
</file>

<file path=xl/comments1.xml><?xml version="1.0" encoding="utf-8"?>
<comments xmlns="http://schemas.openxmlformats.org/spreadsheetml/2006/main">
  <authors>
    <author>Finans</author>
    <author>BuhFN</author>
  </authors>
  <commentList>
    <comment ref="A44" authorId="0">
      <text>
        <r>
          <rPr>
            <b/>
            <sz val="9"/>
            <color indexed="81"/>
            <rFont val="Tahoma"/>
            <family val="2"/>
            <charset val="204"/>
          </rPr>
          <t>Finans:</t>
        </r>
        <r>
          <rPr>
            <sz val="9"/>
            <color indexed="81"/>
            <rFont val="Tahoma"/>
            <family val="2"/>
            <charset val="204"/>
          </rPr>
          <t xml:space="preserve">
Изумруд-взаимозачет
Снежинка</t>
        </r>
      </text>
    </comment>
    <comment ref="E46" authorId="1">
      <text>
        <r>
          <rPr>
            <b/>
            <sz val="8"/>
            <color indexed="81"/>
            <rFont val="Tahoma"/>
            <family val="2"/>
            <charset val="204"/>
          </rPr>
          <t>BuhFN:</t>
        </r>
        <r>
          <rPr>
            <sz val="8"/>
            <color indexed="81"/>
            <rFont val="Tahoma"/>
            <family val="2"/>
            <charset val="204"/>
          </rPr>
          <t xml:space="preserve">
договор от 01.11.2013г.
Снежинка</t>
        </r>
      </text>
    </comment>
  </commentList>
</comments>
</file>

<file path=xl/sharedStrings.xml><?xml version="1.0" encoding="utf-8"?>
<sst xmlns="http://schemas.openxmlformats.org/spreadsheetml/2006/main" count="198" uniqueCount="171">
  <si>
    <t>1</t>
  </si>
  <si>
    <t>2</t>
  </si>
  <si>
    <t>3</t>
  </si>
  <si>
    <t>4</t>
  </si>
  <si>
    <t>6</t>
  </si>
  <si>
    <t>7</t>
  </si>
  <si>
    <t>8</t>
  </si>
  <si>
    <t>ИТОГО:</t>
  </si>
  <si>
    <t>Часть 1.</t>
  </si>
  <si>
    <t>Наименвание юридического лица</t>
  </si>
  <si>
    <t xml:space="preserve">                                                                ул.</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</si>
  <si>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</si>
  <si>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</si>
  <si>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</si>
  <si>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</si>
  <si>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</si>
  <si>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</si>
  <si>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</si>
  <si>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</si>
  <si>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</si>
  <si>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</si>
  <si>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</si>
  <si>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</si>
  <si>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</si>
  <si>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</si>
  <si>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</si>
  <si>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</si>
  <si>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</si>
  <si>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</si>
  <si>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Техническое обслуживание лифтов:</t>
  </si>
  <si>
    <t>ООО " Лифт- ДВ"</t>
  </si>
  <si>
    <t>2-223-142</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</si>
  <si>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</si>
  <si>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</si>
  <si>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</si>
  <si>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</si>
  <si>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</si>
  <si>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</si>
  <si>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</si>
  <si>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</si>
  <si>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</si>
  <si>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</si>
  <si>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Часть 2.</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</si>
  <si>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</si>
  <si>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</si>
  <si>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</si>
  <si>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1.5 Вывоз и утилизация ТБО</t>
  </si>
  <si>
    <t>1.6 Тех. Обслуживание лифтов</t>
  </si>
  <si>
    <t>2.Текущий ремонт, всего:</t>
  </si>
  <si>
    <t xml:space="preserve">3.1 Услуги по управлению </t>
  </si>
  <si>
    <t>Часть 3</t>
  </si>
  <si>
    <t>1. Случаи снижения платы за качество оказываемых  услуг:</t>
  </si>
  <si>
    <t xml:space="preserve"> ООО "Управляющая компания Ленинского района"</t>
  </si>
  <si>
    <t>3. Техническая характеристика дома:</t>
  </si>
  <si>
    <t xml:space="preserve">                       об исполнении договора управления многоквартирным домом </t>
  </si>
  <si>
    <t>1.Сведения об Управляющей компании Ленинского района</t>
  </si>
  <si>
    <t>1.1 Обслуж. общедом. коммуникаций</t>
  </si>
  <si>
    <t>1.3 Сан содерж. л/клеток</t>
  </si>
  <si>
    <t>1.4 Сан содерж. м/провода</t>
  </si>
  <si>
    <t>в т.ч. услуги по управлению, налоги</t>
  </si>
  <si>
    <t xml:space="preserve">     uk-lr.ru</t>
  </si>
  <si>
    <t>Наименование работ</t>
  </si>
  <si>
    <t>период</t>
  </si>
  <si>
    <t>количество</t>
  </si>
  <si>
    <t>сумма, тыс.руб.</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</si>
  <si>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</si>
  <si>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</si>
  <si>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</si>
  <si>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</si>
  <si>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</si>
  <si>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</si>
  <si>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</si>
  <si>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</si>
  <si>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</si>
  <si>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</si>
  <si>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</si>
  <si>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</si>
  <si>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</si>
  <si>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</si>
  <si>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</si>
  <si>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от 27 .04. 2005г. Серия 25 № 01277949</t>
  </si>
  <si>
    <t>2. Количество случаев снижения платы за коммунальные услуги</t>
  </si>
  <si>
    <t>адрес:</t>
  </si>
  <si>
    <t>СЦО</t>
  </si>
  <si>
    <t>ГВС</t>
  </si>
  <si>
    <t>ХВС</t>
  </si>
  <si>
    <t>СЦО л/кл</t>
  </si>
  <si>
    <t>нет</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</si>
  <si>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</si>
  <si>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</si>
  <si>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</si>
  <si>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</si>
  <si>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</si>
  <si>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</si>
  <si>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</si>
  <si>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</si>
  <si>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</si>
  <si>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uklr2006@mail.ru</t>
  </si>
  <si>
    <t>Океанский пр-кт,16</t>
  </si>
  <si>
    <t>2-260-343</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</si>
  <si>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</si>
  <si>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</si>
  <si>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</si>
  <si>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</si>
  <si>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</si>
  <si>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</si>
  <si>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</si>
  <si>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</si>
  <si>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</si>
  <si>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</si>
  <si>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</si>
  <si>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</si>
  <si>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</si>
  <si>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</si>
  <si>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</si>
  <si>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 16 по ул. Океанский пр-кт</t>
  </si>
  <si>
    <t>14.04.2008 г.</t>
  </si>
  <si>
    <t>ООО " Ярд"</t>
  </si>
  <si>
    <t>апрель</t>
  </si>
  <si>
    <t>Ленинского района"</t>
  </si>
  <si>
    <t>Часть 4</t>
  </si>
  <si>
    <t>ООО "Комфорт"</t>
  </si>
  <si>
    <t>ул. Тунгусская, 8</t>
  </si>
  <si>
    <t>Количество проживающих</t>
  </si>
  <si>
    <t>ИТОГО ПО ДОМУ:</t>
  </si>
  <si>
    <t>ПРОЧИЕ УСЛУГИ:</t>
  </si>
  <si>
    <t>ИТОГО ПО ПРОЧИМ УСЛУГАМ:</t>
  </si>
  <si>
    <t>Примечание: Указанный тариф действует с 01.05.2014г. Согласно постановлению №1520 от 21.11.2005г. В редакции постановлений №3811 от 26.12.2014г. И № 3294 от 18.03.2014г.</t>
  </si>
  <si>
    <t>усл. по управ-ю,налоги,усл.банк. 30% ДНР</t>
  </si>
  <si>
    <t>обязательное страхование лифтов, исполн. ОСАО Ресо-Гарантия</t>
  </si>
  <si>
    <t>3.Капитальный ремонт</t>
  </si>
  <si>
    <t>4. Текущий ремонт коммуникаций, проходящих через нежилые помещения</t>
  </si>
  <si>
    <t>5. Рекламные конструкции на общедомовом имуществе, исполн. ООО Снежинка</t>
  </si>
  <si>
    <t>ВСЕГО ПО ДОМУ:</t>
  </si>
  <si>
    <t>ВСЕГО С УЧЕТОМ ОСТАТКОВ:</t>
  </si>
  <si>
    <t>переплата потребителями</t>
  </si>
  <si>
    <t>задолженность потребителей</t>
  </si>
  <si>
    <t>ООО " Восток Мегаполис"</t>
  </si>
  <si>
    <t>564,3 м2</t>
  </si>
  <si>
    <t>373,80 м2</t>
  </si>
  <si>
    <t>4. Телекоммуникации на общедомовом имуществе. Ростелеком.</t>
  </si>
  <si>
    <t>400 р.в м.</t>
  </si>
  <si>
    <t xml:space="preserve">                       Отчет ООО "Управляющей компании Ленинского района"  за 2017 г.</t>
  </si>
  <si>
    <t>План по статье "текущий ремонт" на 2018 год</t>
  </si>
  <si>
    <t>3. Перечень работ, выполненных по статье " текущий ремонт"  в 2017 году.</t>
  </si>
  <si>
    <t>переходящие остатки д/ср-в на конец 2017г.</t>
  </si>
  <si>
    <t>переходящие остатки д/ср-в на начало 01.01. 2017г.</t>
  </si>
  <si>
    <t>1.Отчет о начислениях и фактических поступлениях средств по статьям затрат за 2017 г.(тыс.р.)</t>
  </si>
  <si>
    <t>3.Коммунальные услуги всего:</t>
  </si>
  <si>
    <t xml:space="preserve">в том числе: </t>
  </si>
  <si>
    <t>ХВС на содержание ОИ МКД</t>
  </si>
  <si>
    <t>ГВС на содержание ОИ МКД</t>
  </si>
  <si>
    <t>Эл.энергия на содержание ОИ МКД</t>
  </si>
  <si>
    <t>Отвед. сточ. вод на содержание ОИ МКД</t>
  </si>
  <si>
    <t>2 363,60 м2</t>
  </si>
  <si>
    <t>Санитарная вырубка и вывоз деревьев (Вертикаль)</t>
  </si>
  <si>
    <t>декабрь</t>
  </si>
  <si>
    <t>1 шт.</t>
  </si>
  <si>
    <t>Ремонт цоколя (ООО ТСГ)</t>
  </si>
  <si>
    <t>сентябрь</t>
  </si>
  <si>
    <t>95,9 м2</t>
  </si>
  <si>
    <t>Монтаж домофонной системы (Домофон-Сервис)</t>
  </si>
  <si>
    <t>ноябрь</t>
  </si>
  <si>
    <t>1 компл.</t>
  </si>
  <si>
    <t>Замена ковша мусоропровода (ООО ТСГ)</t>
  </si>
  <si>
    <t>Косметический ремонт подъездов ( ООО ТСГ)</t>
  </si>
  <si>
    <t>776 м2</t>
  </si>
  <si>
    <t>тех обслуживание лифтов</t>
  </si>
  <si>
    <t>248,10 руб.</t>
  </si>
  <si>
    <t xml:space="preserve"> Управляющая компания предлагает произвести установку зонтов над вентиляционными  шахтами. По мере накопления средств собственникам необходимо предоставить протокол общего собрания для выполнения указанных или иных необходимых работ, либо произвести работы за счет дополнительного сбора средств на основании решения общего собрания. </t>
  </si>
  <si>
    <t xml:space="preserve">ИСХ  334 / 02     от   " 20  " февраля   2018 г.                             </t>
  </si>
</sst>
</file>

<file path=xl/styles.xml><?xml version="1.0" encoding="utf-8"?>
<styleSheet xmlns="http://schemas.openxmlformats.org/spreadsheetml/2006/main">
  <numFmts count="1">
    <numFmt numFmtId="164" formatCode="0.00;[Red]0.00"/>
  </numFmts>
  <fonts count="20">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sz val="9"/>
      <color theme="10"/>
      <name val="Calibri"/>
      <family val="2"/>
      <charset val="204"/>
    </font>
    <font>
      <sz val="8"/>
      <color theme="1"/>
      <name val="Arial"/>
      <family val="2"/>
      <charset val="204"/>
    </font>
    <font>
      <sz val="8"/>
      <color indexed="81"/>
      <name val="Tahoma"/>
      <family val="2"/>
      <charset val="204"/>
    </font>
    <font>
      <b/>
      <sz val="8"/>
      <color indexed="81"/>
      <name val="Tahoma"/>
      <family val="2"/>
      <charset val="204"/>
    </font>
    <font>
      <sz val="9"/>
      <color theme="1"/>
      <name val="Calibri"/>
      <family val="2"/>
      <charset val="204"/>
      <scheme val="minor"/>
    </font>
    <font>
      <sz val="9"/>
      <color indexed="81"/>
      <name val="Tahoma"/>
      <family val="2"/>
      <charset val="204"/>
    </font>
    <font>
      <b/>
      <sz val="9"/>
      <color indexed="81"/>
      <name val="Tahoma"/>
      <family val="2"/>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4">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9" xfId="1" applyFont="1" applyFill="1" applyBorder="1" applyAlignment="1">
      <alignment horizontal="left"/>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9" xfId="1" applyFont="1" applyFill="1" applyBorder="1" applyAlignment="1">
      <alignment horizontal="left"/>
    </xf>
    <xf numFmtId="0" fontId="10" fillId="0" borderId="9"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9" xfId="1" applyNumberFormat="1" applyFont="1" applyFill="1" applyBorder="1" applyAlignment="1">
      <alignment horizontal="center"/>
    </xf>
    <xf numFmtId="0" fontId="10" fillId="0" borderId="9" xfId="1" applyFont="1" applyFill="1" applyBorder="1"/>
    <xf numFmtId="0" fontId="10" fillId="0" borderId="1" xfId="1" applyFont="1" applyFill="1" applyBorder="1" applyAlignment="1"/>
    <xf numFmtId="0" fontId="3" fillId="0" borderId="0" xfId="0" applyFont="1" applyBorder="1" applyAlignment="1">
      <alignment horizontal="center"/>
    </xf>
    <xf numFmtId="0" fontId="11" fillId="0" borderId="2" xfId="1" applyFont="1" applyFill="1" applyBorder="1" applyAlignment="1">
      <alignment horizontal="left" wrapText="1"/>
    </xf>
    <xf numFmtId="0" fontId="11" fillId="0" borderId="7" xfId="1" applyFont="1" applyFill="1" applyBorder="1" applyAlignment="1">
      <alignment horizontal="left" wrapText="1"/>
    </xf>
    <xf numFmtId="0" fontId="11" fillId="0" borderId="8" xfId="1" applyFont="1" applyFill="1" applyBorder="1" applyAlignment="1">
      <alignment horizontal="left" wrapText="1"/>
    </xf>
    <xf numFmtId="0" fontId="3" fillId="0" borderId="3" xfId="0" applyFont="1" applyBorder="1" applyAlignment="1">
      <alignment horizontal="center" wrapText="1"/>
    </xf>
    <xf numFmtId="0" fontId="14" fillId="0" borderId="1" xfId="0" applyFont="1" applyBorder="1" applyAlignment="1"/>
    <xf numFmtId="0" fontId="14" fillId="0" borderId="1" xfId="0" applyFont="1" applyBorder="1"/>
    <xf numFmtId="0" fontId="14" fillId="0" borderId="1" xfId="0" applyFont="1" applyFill="1" applyBorder="1" applyAlignment="1"/>
    <xf numFmtId="2" fontId="0" fillId="0" borderId="0" xfId="0" applyNumberFormat="1"/>
    <xf numFmtId="164" fontId="0" fillId="0" borderId="0" xfId="0" applyNumberFormat="1"/>
    <xf numFmtId="0" fontId="0" fillId="0" borderId="0" xfId="0" applyFont="1"/>
    <xf numFmtId="0" fontId="0" fillId="0" borderId="0" xfId="0" applyAlignment="1"/>
    <xf numFmtId="164" fontId="9" fillId="2" borderId="1" xfId="0" applyNumberFormat="1" applyFont="1" applyFill="1" applyBorder="1" applyAlignment="1">
      <alignment horizontal="center"/>
    </xf>
    <xf numFmtId="0" fontId="9" fillId="2" borderId="1" xfId="0" applyFont="1" applyFill="1" applyBorder="1" applyAlignment="1">
      <alignment horizontal="center"/>
    </xf>
    <xf numFmtId="2" fontId="9" fillId="2" borderId="1" xfId="0" applyNumberFormat="1" applyFont="1" applyFill="1" applyBorder="1" applyAlignment="1">
      <alignment horizontal="center"/>
    </xf>
    <xf numFmtId="0" fontId="9" fillId="2" borderId="1" xfId="0" applyFont="1" applyFill="1" applyBorder="1" applyAlignment="1"/>
    <xf numFmtId="2" fontId="9" fillId="2" borderId="1" xfId="0" applyNumberFormat="1" applyFont="1" applyFill="1" applyBorder="1"/>
    <xf numFmtId="0" fontId="0" fillId="0" borderId="0" xfId="0" applyBorder="1"/>
    <xf numFmtId="2" fontId="9" fillId="2" borderId="1" xfId="0" applyNumberFormat="1" applyFont="1" applyFill="1" applyBorder="1" applyAlignment="1"/>
    <xf numFmtId="0" fontId="3" fillId="0" borderId="0" xfId="0" applyFont="1" applyFill="1" applyBorder="1" applyAlignment="1">
      <alignment horizontal="center" wrapText="1"/>
    </xf>
    <xf numFmtId="164" fontId="9" fillId="2" borderId="1" xfId="0" applyNumberFormat="1" applyFont="1" applyFill="1" applyBorder="1"/>
    <xf numFmtId="0" fontId="4" fillId="2" borderId="0" xfId="0" applyFont="1" applyFill="1"/>
    <xf numFmtId="0" fontId="0" fillId="2" borderId="0" xfId="0" applyFill="1"/>
    <xf numFmtId="164" fontId="0" fillId="2" borderId="0" xfId="0" applyNumberFormat="1" applyFill="1" applyAlignment="1">
      <alignment horizontal="center"/>
    </xf>
    <xf numFmtId="0" fontId="0" fillId="2" borderId="0" xfId="0" applyFill="1" applyAlignment="1">
      <alignment horizontal="center"/>
    </xf>
    <xf numFmtId="164" fontId="9"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xf>
    <xf numFmtId="0" fontId="3" fillId="2" borderId="8" xfId="0" applyFont="1" applyFill="1" applyBorder="1" applyAlignment="1">
      <alignment horizontal="left"/>
    </xf>
    <xf numFmtId="164" fontId="3" fillId="2" borderId="1"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2" xfId="0" applyFont="1" applyFill="1" applyBorder="1"/>
    <xf numFmtId="0" fontId="3" fillId="2" borderId="8" xfId="0" applyFont="1" applyFill="1" applyBorder="1"/>
    <xf numFmtId="0" fontId="3" fillId="2" borderId="2" xfId="0" applyFont="1" applyFill="1" applyBorder="1" applyAlignment="1">
      <alignment horizontal="center"/>
    </xf>
    <xf numFmtId="0" fontId="3" fillId="2" borderId="7"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left"/>
    </xf>
    <xf numFmtId="2" fontId="3" fillId="2" borderId="2" xfId="0" applyNumberFormat="1" applyFont="1" applyFill="1" applyBorder="1" applyAlignment="1">
      <alignment horizontal="left"/>
    </xf>
    <xf numFmtId="2" fontId="3" fillId="2" borderId="1" xfId="0" applyNumberFormat="1" applyFont="1" applyFill="1" applyBorder="1"/>
    <xf numFmtId="2" fontId="9" fillId="2" borderId="2" xfId="0" applyNumberFormat="1" applyFont="1" applyFill="1" applyBorder="1" applyAlignment="1">
      <alignment horizontal="center"/>
    </xf>
    <xf numFmtId="2" fontId="3" fillId="2" borderId="8" xfId="0" applyNumberFormat="1" applyFont="1" applyFill="1" applyBorder="1" applyAlignment="1">
      <alignment horizontal="center"/>
    </xf>
    <xf numFmtId="2" fontId="3" fillId="2" borderId="2" xfId="0" applyNumberFormat="1" applyFont="1" applyFill="1" applyBorder="1" applyAlignment="1">
      <alignment horizontal="center" wrapText="1"/>
    </xf>
    <xf numFmtId="0" fontId="9" fillId="2" borderId="2" xfId="0" applyFont="1" applyFill="1" applyBorder="1" applyAlignment="1">
      <alignment horizontal="center"/>
    </xf>
    <xf numFmtId="0" fontId="4" fillId="2" borderId="7" xfId="0" applyFont="1" applyFill="1" applyBorder="1" applyAlignment="1">
      <alignment horizontal="center"/>
    </xf>
    <xf numFmtId="164" fontId="9" fillId="2" borderId="2" xfId="0" applyNumberFormat="1" applyFont="1" applyFill="1" applyBorder="1" applyAlignment="1">
      <alignment horizontal="center"/>
    </xf>
    <xf numFmtId="2" fontId="9" fillId="2" borderId="2" xfId="0" applyNumberFormat="1" applyFont="1" applyFill="1" applyBorder="1" applyAlignment="1">
      <alignment horizontal="center" wrapText="1"/>
    </xf>
    <xf numFmtId="164" fontId="9" fillId="2" borderId="3" xfId="0" applyNumberFormat="1" applyFont="1" applyFill="1" applyBorder="1" applyAlignment="1">
      <alignment horizontal="center"/>
    </xf>
    <xf numFmtId="0" fontId="9" fillId="2" borderId="3" xfId="0" applyFont="1" applyFill="1" applyBorder="1" applyAlignment="1">
      <alignment horizontal="center"/>
    </xf>
    <xf numFmtId="2" fontId="9" fillId="2" borderId="3" xfId="0" applyNumberFormat="1" applyFont="1" applyFill="1" applyBorder="1" applyAlignment="1">
      <alignment horizontal="center"/>
    </xf>
    <xf numFmtId="2" fontId="9" fillId="2" borderId="4" xfId="0" applyNumberFormat="1" applyFont="1" applyFill="1" applyBorder="1" applyAlignment="1">
      <alignment horizontal="center"/>
    </xf>
    <xf numFmtId="0" fontId="3" fillId="2" borderId="4" xfId="0" applyFont="1" applyFill="1" applyBorder="1" applyAlignment="1"/>
    <xf numFmtId="0" fontId="3" fillId="2" borderId="10" xfId="0" applyFont="1" applyFill="1" applyBorder="1" applyAlignment="1"/>
    <xf numFmtId="164" fontId="3" fillId="2" borderId="3" xfId="0" applyNumberFormat="1" applyFont="1" applyFill="1" applyBorder="1" applyAlignment="1">
      <alignment horizontal="center"/>
    </xf>
    <xf numFmtId="0" fontId="3" fillId="2" borderId="3" xfId="0" applyFont="1" applyFill="1" applyBorder="1" applyAlignment="1">
      <alignment horizontal="center"/>
    </xf>
    <xf numFmtId="2" fontId="3" fillId="2" borderId="3" xfId="0" applyNumberFormat="1" applyFont="1" applyFill="1" applyBorder="1" applyAlignment="1">
      <alignment horizontal="center"/>
    </xf>
    <xf numFmtId="2" fontId="3" fillId="2" borderId="4" xfId="0" applyNumberFormat="1" applyFont="1" applyFill="1" applyBorder="1" applyAlignment="1">
      <alignment horizontal="center"/>
    </xf>
    <xf numFmtId="0" fontId="12"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6" fillId="2" borderId="0" xfId="0" applyFont="1" applyFill="1"/>
    <xf numFmtId="0" fontId="6" fillId="2" borderId="1" xfId="0" applyFont="1" applyFill="1" applyBorder="1" applyAlignment="1">
      <alignment horizontal="center"/>
    </xf>
    <xf numFmtId="17" fontId="6" fillId="2" borderId="1" xfId="0" applyNumberFormat="1" applyFont="1" applyFill="1" applyBorder="1" applyAlignment="1">
      <alignment horizontal="center"/>
    </xf>
    <xf numFmtId="164" fontId="6" fillId="2" borderId="1" xfId="0" applyNumberFormat="1" applyFont="1" applyFill="1" applyBorder="1" applyAlignment="1">
      <alignment horizontal="center"/>
    </xf>
    <xf numFmtId="17" fontId="12" fillId="2" borderId="1" xfId="0" applyNumberFormat="1" applyFont="1" applyFill="1" applyBorder="1" applyAlignment="1">
      <alignment horizontal="center"/>
    </xf>
    <xf numFmtId="0" fontId="12" fillId="2" borderId="1" xfId="0" applyFont="1" applyFill="1" applyBorder="1" applyAlignment="1">
      <alignment horizontal="center"/>
    </xf>
    <xf numFmtId="164" fontId="12" fillId="2" borderId="1" xfId="0" applyNumberFormat="1" applyFont="1" applyFill="1" applyBorder="1" applyAlignment="1">
      <alignment horizontal="center"/>
    </xf>
    <xf numFmtId="0" fontId="6" fillId="2" borderId="1" xfId="0" applyFont="1" applyFill="1" applyBorder="1" applyAlignment="1"/>
    <xf numFmtId="0" fontId="6" fillId="2" borderId="1" xfId="0" applyFont="1" applyFill="1" applyBorder="1" applyAlignment="1">
      <alignment horizontal="center" wrapText="1"/>
    </xf>
    <xf numFmtId="0" fontId="9" fillId="2" borderId="0" xfId="0" applyFont="1" applyFill="1" applyAlignment="1">
      <alignment horizontal="center"/>
    </xf>
    <xf numFmtId="164" fontId="9" fillId="2" borderId="0" xfId="0" applyNumberFormat="1" applyFont="1" applyFill="1" applyAlignment="1">
      <alignment horizontal="center"/>
    </xf>
    <xf numFmtId="0" fontId="12" fillId="2" borderId="0" xfId="0" applyFont="1" applyFill="1" applyAlignment="1">
      <alignment horizontal="center"/>
    </xf>
    <xf numFmtId="164" fontId="12" fillId="2" borderId="0" xfId="0" applyNumberFormat="1" applyFont="1" applyFill="1" applyAlignment="1">
      <alignment horizontal="center"/>
    </xf>
    <xf numFmtId="0" fontId="17" fillId="2" borderId="0" xfId="0" applyFont="1" applyFill="1"/>
    <xf numFmtId="0" fontId="17" fillId="2" borderId="0" xfId="0" applyFont="1" applyFill="1" applyAlignment="1">
      <alignment horizontal="center"/>
    </xf>
    <xf numFmtId="0" fontId="3" fillId="2" borderId="2" xfId="0" applyFont="1" applyFill="1" applyBorder="1" applyAlignment="1">
      <alignment horizontal="left"/>
    </xf>
    <xf numFmtId="0" fontId="0" fillId="2" borderId="7" xfId="0" applyFill="1" applyBorder="1" applyAlignment="1">
      <alignment horizontal="center"/>
    </xf>
    <xf numFmtId="2" fontId="3" fillId="2" borderId="2" xfId="0" applyNumberFormat="1" applyFont="1" applyFill="1" applyBorder="1" applyAlignment="1">
      <alignment horizontal="center"/>
    </xf>
    <xf numFmtId="2" fontId="4" fillId="0" borderId="0" xfId="0" applyNumberFormat="1" applyFont="1"/>
    <xf numFmtId="0" fontId="7" fillId="2" borderId="0" xfId="0" applyFont="1" applyFill="1"/>
    <xf numFmtId="164" fontId="17" fillId="2" borderId="0" xfId="0" applyNumberFormat="1" applyFont="1" applyFill="1" applyAlignment="1">
      <alignment horizontal="center"/>
    </xf>
    <xf numFmtId="0" fontId="17" fillId="0" borderId="0" xfId="0" applyFont="1"/>
    <xf numFmtId="14" fontId="3" fillId="0" borderId="2" xfId="0" applyNumberFormat="1"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center"/>
    </xf>
    <xf numFmtId="0" fontId="0" fillId="0" borderId="8" xfId="0" applyBorder="1" applyAlignment="1">
      <alignment horizontal="center"/>
    </xf>
    <xf numFmtId="0" fontId="10" fillId="0" borderId="2" xfId="1" applyFont="1" applyFill="1" applyBorder="1" applyAlignment="1">
      <alignment horizontal="center"/>
    </xf>
    <xf numFmtId="0" fontId="10" fillId="0" borderId="8" xfId="1" applyFont="1" applyFill="1" applyBorder="1" applyAlignment="1">
      <alignment horizontal="center"/>
    </xf>
    <xf numFmtId="49" fontId="10" fillId="0" borderId="2" xfId="1" applyNumberFormat="1" applyFont="1" applyFill="1" applyBorder="1" applyAlignment="1">
      <alignment horizontal="center"/>
    </xf>
    <xf numFmtId="0" fontId="11" fillId="0" borderId="2" xfId="1" applyFont="1" applyFill="1" applyBorder="1" applyAlignment="1">
      <alignment horizontal="left" wrapText="1"/>
    </xf>
    <xf numFmtId="0" fontId="11" fillId="0" borderId="7" xfId="1" applyFont="1" applyFill="1" applyBorder="1" applyAlignment="1">
      <alignment horizontal="left" wrapText="1"/>
    </xf>
    <xf numFmtId="0" fontId="11" fillId="0" borderId="8" xfId="1" applyFont="1" applyFill="1" applyBorder="1" applyAlignment="1">
      <alignment horizontal="left" wrapText="1"/>
    </xf>
    <xf numFmtId="0" fontId="14"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8" xfId="2" applyNumberFormat="1" applyFill="1" applyBorder="1" applyAlignment="1" applyProtection="1">
      <alignment horizontal="center"/>
    </xf>
    <xf numFmtId="49" fontId="13" fillId="0" borderId="2" xfId="2" applyNumberFormat="1" applyFont="1" applyFill="1" applyBorder="1" applyAlignment="1" applyProtection="1">
      <alignment horizontal="center"/>
    </xf>
    <xf numFmtId="49" fontId="13" fillId="0" borderId="8" xfId="2" applyNumberFormat="1" applyFont="1" applyFill="1" applyBorder="1" applyAlignment="1" applyProtection="1">
      <alignment horizontal="center"/>
    </xf>
    <xf numFmtId="49" fontId="10" fillId="0" borderId="8" xfId="1" applyNumberFormat="1" applyFont="1" applyFill="1" applyBorder="1" applyAlignment="1">
      <alignment horizontal="center"/>
    </xf>
    <xf numFmtId="0" fontId="6" fillId="2" borderId="2" xfId="0" applyFont="1" applyFill="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3" fillId="2" borderId="2" xfId="0" applyFont="1" applyFill="1" applyBorder="1" applyAlignment="1">
      <alignment horizontal="center"/>
    </xf>
    <xf numFmtId="0" fontId="0" fillId="2" borderId="7" xfId="0" applyFill="1" applyBorder="1" applyAlignment="1">
      <alignment horizontal="center"/>
    </xf>
    <xf numFmtId="0" fontId="9" fillId="2" borderId="2" xfId="0" applyFont="1" applyFill="1" applyBorder="1" applyAlignment="1">
      <alignment horizontal="center"/>
    </xf>
    <xf numFmtId="0" fontId="0" fillId="2" borderId="7" xfId="0" applyFill="1" applyBorder="1" applyAlignment="1"/>
    <xf numFmtId="0" fontId="0" fillId="2" borderId="8" xfId="0" applyFill="1" applyBorder="1" applyAlignment="1"/>
    <xf numFmtId="0" fontId="3" fillId="2" borderId="2" xfId="0" applyFont="1" applyFill="1" applyBorder="1" applyAlignment="1">
      <alignment horizontal="left" wrapText="1"/>
    </xf>
    <xf numFmtId="0" fontId="3" fillId="2" borderId="8" xfId="0" applyFont="1" applyFill="1" applyBorder="1" applyAlignment="1">
      <alignment horizontal="left" wrapText="1"/>
    </xf>
    <xf numFmtId="0" fontId="7" fillId="2" borderId="9" xfId="0" applyFont="1" applyFill="1" applyBorder="1" applyAlignment="1">
      <alignment wrapText="1"/>
    </xf>
    <xf numFmtId="2" fontId="3" fillId="2" borderId="3" xfId="0" applyNumberFormat="1" applyFont="1" applyFill="1" applyBorder="1" applyAlignment="1">
      <alignment horizontal="center" wrapText="1"/>
    </xf>
    <xf numFmtId="2" fontId="3" fillId="2" borderId="5" xfId="0" applyNumberFormat="1" applyFont="1" applyFill="1" applyBorder="1" applyAlignment="1">
      <alignment horizontal="center" wrapText="1"/>
    </xf>
    <xf numFmtId="0" fontId="3" fillId="2" borderId="7" xfId="0" applyFont="1" applyFill="1" applyBorder="1" applyAlignment="1">
      <alignment horizontal="center"/>
    </xf>
    <xf numFmtId="0" fontId="3" fillId="2" borderId="4" xfId="0" applyFont="1" applyFill="1" applyBorder="1" applyAlignment="1">
      <alignment wrapText="1"/>
    </xf>
    <xf numFmtId="0" fontId="3" fillId="2" borderId="10" xfId="0" applyFont="1" applyFill="1" applyBorder="1" applyAlignment="1">
      <alignment wrapText="1"/>
    </xf>
    <xf numFmtId="0" fontId="3" fillId="2" borderId="6" xfId="0" applyFont="1" applyFill="1" applyBorder="1" applyAlignment="1">
      <alignment wrapText="1"/>
    </xf>
    <xf numFmtId="0" fontId="3" fillId="2" borderId="11" xfId="0" applyFont="1" applyFill="1" applyBorder="1" applyAlignment="1">
      <alignment wrapText="1"/>
    </xf>
    <xf numFmtId="164" fontId="9" fillId="2" borderId="3" xfId="0" applyNumberFormat="1" applyFont="1" applyFill="1" applyBorder="1" applyAlignment="1">
      <alignment horizontal="center" wrapText="1"/>
    </xf>
    <xf numFmtId="164" fontId="9" fillId="2" borderId="5" xfId="0" applyNumberFormat="1" applyFont="1" applyFill="1" applyBorder="1" applyAlignment="1">
      <alignment horizontal="center" wrapText="1"/>
    </xf>
    <xf numFmtId="0" fontId="9" fillId="2" borderId="7" xfId="0" applyFont="1" applyFill="1" applyBorder="1" applyAlignment="1">
      <alignment wrapText="1"/>
    </xf>
    <xf numFmtId="0" fontId="9" fillId="2" borderId="2" xfId="0" applyFont="1" applyFill="1" applyBorder="1" applyAlignment="1">
      <alignment horizontal="center" wrapText="1"/>
    </xf>
    <xf numFmtId="0" fontId="0" fillId="2" borderId="8" xfId="0" applyFill="1" applyBorder="1" applyAlignment="1">
      <alignment horizontal="center" wrapText="1"/>
    </xf>
    <xf numFmtId="0" fontId="9" fillId="2" borderId="2" xfId="0" applyFont="1" applyFill="1" applyBorder="1" applyAlignment="1">
      <alignment wrapText="1"/>
    </xf>
    <xf numFmtId="0" fontId="9" fillId="2" borderId="8" xfId="0" applyFont="1" applyFill="1" applyBorder="1" applyAlignment="1">
      <alignment wrapText="1"/>
    </xf>
    <xf numFmtId="0" fontId="3" fillId="2" borderId="2" xfId="0" applyFont="1" applyFill="1" applyBorder="1" applyAlignment="1"/>
    <xf numFmtId="0" fontId="3" fillId="2" borderId="8" xfId="0" applyFont="1" applyFill="1" applyBorder="1" applyAlignment="1"/>
    <xf numFmtId="0" fontId="6" fillId="2" borderId="0" xfId="0" applyFont="1" applyFill="1" applyAlignment="1">
      <alignment wrapText="1"/>
    </xf>
    <xf numFmtId="0" fontId="0" fillId="2" borderId="0" xfId="0" applyFont="1" applyFill="1" applyAlignment="1">
      <alignment wrapText="1"/>
    </xf>
    <xf numFmtId="0" fontId="0" fillId="2" borderId="8" xfId="0" applyFill="1" applyBorder="1" applyAlignment="1">
      <alignment wrapText="1"/>
    </xf>
    <xf numFmtId="0" fontId="3" fillId="2" borderId="2" xfId="0" applyFont="1" applyFill="1" applyBorder="1" applyAlignment="1">
      <alignment horizontal="left"/>
    </xf>
    <xf numFmtId="0" fontId="3" fillId="2" borderId="8" xfId="0" applyFont="1" applyFill="1" applyBorder="1" applyAlignment="1">
      <alignment horizontal="left"/>
    </xf>
    <xf numFmtId="164" fontId="3" fillId="2" borderId="2" xfId="0" applyNumberFormat="1" applyFont="1" applyFill="1" applyBorder="1" applyAlignment="1">
      <alignment horizontal="center"/>
    </xf>
    <xf numFmtId="0" fontId="3" fillId="2" borderId="2" xfId="0" applyNumberFormat="1" applyFont="1" applyFill="1" applyBorder="1" applyAlignment="1">
      <alignment horizontal="center"/>
    </xf>
    <xf numFmtId="0" fontId="0" fillId="2" borderId="8" xfId="0" applyNumberFormat="1" applyFill="1" applyBorder="1" applyAlignment="1"/>
    <xf numFmtId="0" fontId="6" fillId="2" borderId="2" xfId="0" applyFont="1" applyFill="1" applyBorder="1" applyAlignment="1"/>
    <xf numFmtId="0" fontId="12" fillId="2" borderId="2" xfId="0" applyFont="1" applyFill="1" applyBorder="1" applyAlignment="1"/>
    <xf numFmtId="0" fontId="4" fillId="2" borderId="7" xfId="0" applyFont="1" applyFill="1" applyBorder="1" applyAlignment="1"/>
    <xf numFmtId="0" fontId="4" fillId="2" borderId="8" xfId="0" applyFont="1" applyFill="1" applyBorder="1" applyAlignment="1"/>
    <xf numFmtId="0" fontId="6" fillId="2" borderId="2" xfId="0" applyFont="1" applyFill="1" applyBorder="1" applyAlignment="1">
      <alignment horizontal="center"/>
    </xf>
    <xf numFmtId="0" fontId="0" fillId="2" borderId="8" xfId="0" applyFill="1" applyBorder="1" applyAlignment="1">
      <alignment horizontal="center"/>
    </xf>
    <xf numFmtId="0" fontId="0" fillId="2" borderId="7" xfId="0" applyFill="1" applyBorder="1" applyAlignment="1">
      <alignment horizontal="left" wrapText="1"/>
    </xf>
    <xf numFmtId="0" fontId="0" fillId="2" borderId="8" xfId="0" applyFill="1" applyBorder="1" applyAlignment="1">
      <alignment horizontal="left" wrapText="1"/>
    </xf>
    <xf numFmtId="0" fontId="9" fillId="2" borderId="9" xfId="0" applyFont="1" applyFill="1" applyBorder="1" applyAlignment="1">
      <alignment wrapText="1"/>
    </xf>
    <xf numFmtId="0" fontId="9" fillId="2" borderId="10" xfId="0" applyFont="1" applyFill="1" applyBorder="1" applyAlignment="1">
      <alignment wrapText="1"/>
    </xf>
    <xf numFmtId="0" fontId="9" fillId="2" borderId="2" xfId="0" applyFont="1" applyFill="1" applyBorder="1" applyAlignment="1"/>
    <xf numFmtId="0" fontId="9" fillId="2" borderId="2" xfId="0" applyFont="1" applyFill="1" applyBorder="1" applyAlignment="1">
      <alignment horizontal="left" wrapText="1"/>
    </xf>
    <xf numFmtId="0" fontId="9" fillId="2" borderId="8" xfId="0" applyFont="1" applyFill="1" applyBorder="1" applyAlignment="1">
      <alignment horizontal="left" wrapText="1"/>
    </xf>
    <xf numFmtId="0" fontId="9" fillId="2" borderId="8" xfId="0" applyFont="1" applyFill="1" applyBorder="1" applyAlignment="1"/>
  </cellXfs>
  <cellStyles count="3">
    <cellStyle name="Гиперссылка" xfId="2" builtinId="8"/>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49"/>
  <sheetViews>
    <sheetView workbookViewId="0">
      <selection activeCell="E10" sqref="E10"/>
    </sheetView>
  </sheetViews>
  <sheetFormatPr defaultRowHeight="15"/>
  <cols>
    <col min="1" max="1" width="4.7109375" customWidth="1"/>
    <col min="2" max="2" width="26.5703125" customWidth="1"/>
    <col min="3" max="3" width="26.85546875" customWidth="1"/>
    <col min="4" max="4" width="27.28515625" customWidth="1"/>
    <col min="5" max="5" width="31.85546875" customWidth="1"/>
  </cols>
  <sheetData>
    <row r="1" spans="1:4">
      <c r="A1" s="2" t="s">
        <v>142</v>
      </c>
      <c r="C1" s="1"/>
    </row>
    <row r="2" spans="1:4" ht="15" customHeight="1">
      <c r="A2" s="2" t="s">
        <v>54</v>
      </c>
      <c r="C2" s="4"/>
    </row>
    <row r="3" spans="1:4" ht="15.75">
      <c r="B3" s="4" t="s">
        <v>10</v>
      </c>
      <c r="C3" s="23" t="s">
        <v>115</v>
      </c>
    </row>
    <row r="4" spans="1:4" ht="14.25" customHeight="1">
      <c r="A4" s="21" t="s">
        <v>170</v>
      </c>
      <c r="B4" s="37"/>
      <c r="C4" s="4"/>
    </row>
    <row r="5" spans="1:4" ht="15" customHeight="1">
      <c r="A5" s="4" t="s">
        <v>8</v>
      </c>
      <c r="C5" s="4"/>
    </row>
    <row r="6" spans="1:4" s="22" customFormat="1" ht="12.75" customHeight="1">
      <c r="A6" s="4" t="s">
        <v>55</v>
      </c>
      <c r="C6" s="20"/>
    </row>
    <row r="7" spans="1:4" s="22" customFormat="1" ht="12.75" customHeight="1">
      <c r="A7" s="5"/>
      <c r="B7"/>
      <c r="C7"/>
      <c r="D7"/>
    </row>
    <row r="8" spans="1:4" s="3" customFormat="1" ht="15" customHeight="1">
      <c r="A8" s="12" t="s">
        <v>0</v>
      </c>
      <c r="B8" s="13" t="s">
        <v>9</v>
      </c>
      <c r="C8" s="26" t="s">
        <v>52</v>
      </c>
      <c r="D8" s="9"/>
    </row>
    <row r="9" spans="1:4" s="3" customFormat="1" ht="12" customHeight="1">
      <c r="A9" s="12" t="s">
        <v>1</v>
      </c>
      <c r="B9" s="13" t="s">
        <v>11</v>
      </c>
      <c r="C9" s="113" t="s">
        <v>12</v>
      </c>
      <c r="D9" s="114"/>
    </row>
    <row r="10" spans="1:4" s="3" customFormat="1" ht="24" customHeight="1">
      <c r="A10" s="12" t="s">
        <v>2</v>
      </c>
      <c r="B10" s="14" t="s">
        <v>13</v>
      </c>
      <c r="C10" s="115" t="s">
        <v>80</v>
      </c>
      <c r="D10" s="112"/>
    </row>
    <row r="11" spans="1:4" s="3" customFormat="1" ht="15" customHeight="1">
      <c r="A11" s="12" t="s">
        <v>3</v>
      </c>
      <c r="B11" s="13" t="s">
        <v>14</v>
      </c>
      <c r="C11" s="113" t="s">
        <v>15</v>
      </c>
      <c r="D11" s="114"/>
    </row>
    <row r="12" spans="1:4" s="3" customFormat="1" ht="15.75" customHeight="1">
      <c r="A12" s="119">
        <v>5</v>
      </c>
      <c r="B12" s="119" t="s">
        <v>100</v>
      </c>
      <c r="C12" s="32" t="s">
        <v>101</v>
      </c>
      <c r="D12" s="33" t="s">
        <v>102</v>
      </c>
    </row>
    <row r="13" spans="1:4" s="3" customFormat="1" ht="14.25" customHeight="1">
      <c r="A13" s="119"/>
      <c r="B13" s="119"/>
      <c r="C13" s="32" t="s">
        <v>103</v>
      </c>
      <c r="D13" s="33" t="s">
        <v>104</v>
      </c>
    </row>
    <row r="14" spans="1:4" s="3" customFormat="1">
      <c r="A14" s="119"/>
      <c r="B14" s="119"/>
      <c r="C14" s="32" t="s">
        <v>105</v>
      </c>
      <c r="D14" s="33" t="s">
        <v>106</v>
      </c>
    </row>
    <row r="15" spans="1:4" s="3" customFormat="1" ht="16.5" customHeight="1">
      <c r="A15" s="119"/>
      <c r="B15" s="119"/>
      <c r="C15" s="32" t="s">
        <v>107</v>
      </c>
      <c r="D15" s="33" t="s">
        <v>108</v>
      </c>
    </row>
    <row r="16" spans="1:4" s="3" customFormat="1" ht="16.5" customHeight="1">
      <c r="A16" s="119"/>
      <c r="B16" s="119"/>
      <c r="C16" s="32" t="s">
        <v>109</v>
      </c>
      <c r="D16" s="33" t="s">
        <v>110</v>
      </c>
    </row>
    <row r="17" spans="1:4" s="5" customFormat="1" ht="15.75" customHeight="1">
      <c r="A17" s="119"/>
      <c r="B17" s="119"/>
      <c r="C17" s="32" t="s">
        <v>111</v>
      </c>
      <c r="D17" s="33" t="s">
        <v>112</v>
      </c>
    </row>
    <row r="18" spans="1:4" s="5" customFormat="1" ht="15.75" customHeight="1">
      <c r="A18" s="119"/>
      <c r="B18" s="119"/>
      <c r="C18" s="34" t="s">
        <v>113</v>
      </c>
      <c r="D18" s="33" t="s">
        <v>114</v>
      </c>
    </row>
    <row r="19" spans="1:4" ht="21.75" customHeight="1">
      <c r="A19" s="12" t="s">
        <v>4</v>
      </c>
      <c r="B19" s="13" t="s">
        <v>16</v>
      </c>
      <c r="C19" s="120" t="s">
        <v>97</v>
      </c>
      <c r="D19" s="121"/>
    </row>
    <row r="20" spans="1:4" s="5" customFormat="1" ht="18.75" customHeight="1">
      <c r="A20" s="12" t="s">
        <v>5</v>
      </c>
      <c r="B20" s="13" t="s">
        <v>17</v>
      </c>
      <c r="C20" s="122" t="s">
        <v>60</v>
      </c>
      <c r="D20" s="123"/>
    </row>
    <row r="21" spans="1:4" s="5" customFormat="1" ht="15" customHeight="1">
      <c r="A21" s="12" t="s">
        <v>6</v>
      </c>
      <c r="B21" s="13" t="s">
        <v>18</v>
      </c>
      <c r="C21" s="115" t="s">
        <v>19</v>
      </c>
      <c r="D21" s="124"/>
    </row>
    <row r="22" spans="1:4" ht="13.5" customHeight="1">
      <c r="A22" s="24"/>
      <c r="B22" s="25"/>
      <c r="C22" s="24"/>
      <c r="D22" s="24"/>
    </row>
    <row r="23" spans="1:4">
      <c r="A23" s="8" t="s">
        <v>20</v>
      </c>
      <c r="B23" s="16"/>
      <c r="C23" s="16"/>
      <c r="D23" s="16"/>
    </row>
    <row r="24" spans="1:4" ht="12.75" customHeight="1">
      <c r="A24" s="15"/>
      <c r="B24" s="16"/>
      <c r="C24" s="16"/>
      <c r="D24" s="16"/>
    </row>
    <row r="25" spans="1:4" ht="23.25">
      <c r="A25" s="6"/>
      <c r="B25" s="17" t="s">
        <v>21</v>
      </c>
      <c r="C25" s="7" t="s">
        <v>22</v>
      </c>
      <c r="D25" s="31" t="s">
        <v>23</v>
      </c>
    </row>
    <row r="26" spans="1:4" ht="13.5" customHeight="1">
      <c r="A26" s="116" t="s">
        <v>26</v>
      </c>
      <c r="B26" s="117"/>
      <c r="C26" s="117"/>
      <c r="D26" s="118"/>
    </row>
    <row r="27" spans="1:4" ht="12" customHeight="1">
      <c r="A27" s="28"/>
      <c r="B27" s="29"/>
      <c r="C27" s="29"/>
      <c r="D27" s="30"/>
    </row>
    <row r="28" spans="1:4">
      <c r="A28" s="7">
        <v>1</v>
      </c>
      <c r="B28" s="6" t="s">
        <v>117</v>
      </c>
      <c r="C28" s="6" t="s">
        <v>24</v>
      </c>
      <c r="D28" s="6" t="s">
        <v>25</v>
      </c>
    </row>
    <row r="29" spans="1:4" ht="14.25" customHeight="1">
      <c r="A29" s="19" t="s">
        <v>27</v>
      </c>
      <c r="B29" s="18"/>
      <c r="C29" s="18"/>
      <c r="D29" s="18"/>
    </row>
    <row r="30" spans="1:4" ht="13.5" customHeight="1">
      <c r="A30" s="7">
        <v>1</v>
      </c>
      <c r="B30" s="6" t="s">
        <v>121</v>
      </c>
      <c r="C30" s="6" t="s">
        <v>24</v>
      </c>
      <c r="D30" s="10" t="s">
        <v>99</v>
      </c>
    </row>
    <row r="31" spans="1:4">
      <c r="A31" s="19" t="s">
        <v>43</v>
      </c>
      <c r="B31" s="18"/>
      <c r="C31" s="18"/>
      <c r="D31" s="18"/>
    </row>
    <row r="32" spans="1:4">
      <c r="A32" s="19" t="s">
        <v>44</v>
      </c>
      <c r="B32" s="18"/>
      <c r="C32" s="18"/>
      <c r="D32" s="18"/>
    </row>
    <row r="33" spans="1:4">
      <c r="A33" s="7">
        <v>1</v>
      </c>
      <c r="B33" s="6" t="s">
        <v>137</v>
      </c>
      <c r="C33" s="6" t="s">
        <v>122</v>
      </c>
      <c r="D33" s="10" t="s">
        <v>28</v>
      </c>
    </row>
    <row r="34" spans="1:4">
      <c r="A34" s="19" t="s">
        <v>29</v>
      </c>
      <c r="B34" s="18"/>
      <c r="C34" s="18"/>
      <c r="D34" s="18"/>
    </row>
    <row r="35" spans="1:4">
      <c r="A35" s="7">
        <v>1</v>
      </c>
      <c r="B35" s="6" t="s">
        <v>30</v>
      </c>
      <c r="C35" s="6" t="s">
        <v>24</v>
      </c>
      <c r="D35" s="6" t="s">
        <v>31</v>
      </c>
    </row>
    <row r="36" spans="1:4" ht="15" customHeight="1">
      <c r="A36" s="19" t="s">
        <v>32</v>
      </c>
      <c r="B36" s="18"/>
      <c r="C36" s="18"/>
      <c r="D36" s="18"/>
    </row>
    <row r="37" spans="1:4">
      <c r="A37" s="7">
        <v>1</v>
      </c>
      <c r="B37" s="6" t="s">
        <v>33</v>
      </c>
      <c r="C37" s="6" t="s">
        <v>24</v>
      </c>
      <c r="D37" s="6" t="s">
        <v>25</v>
      </c>
    </row>
    <row r="38" spans="1:4" ht="10.5" customHeight="1">
      <c r="A38" s="27"/>
      <c r="B38" s="11"/>
      <c r="C38" s="11"/>
      <c r="D38" s="11"/>
    </row>
    <row r="39" spans="1:4">
      <c r="A39" s="4" t="s">
        <v>53</v>
      </c>
      <c r="B39" s="18"/>
      <c r="C39" s="18"/>
      <c r="D39" s="18"/>
    </row>
    <row r="40" spans="1:4" ht="15" customHeight="1">
      <c r="A40" s="7">
        <v>1</v>
      </c>
      <c r="B40" s="6" t="s">
        <v>34</v>
      </c>
      <c r="C40" s="111">
        <v>1967</v>
      </c>
      <c r="D40" s="110"/>
    </row>
    <row r="41" spans="1:4">
      <c r="A41" s="7">
        <v>2</v>
      </c>
      <c r="B41" s="6" t="s">
        <v>36</v>
      </c>
      <c r="C41" s="111">
        <v>9</v>
      </c>
      <c r="D41" s="110"/>
    </row>
    <row r="42" spans="1:4">
      <c r="A42" s="7">
        <v>3</v>
      </c>
      <c r="B42" s="6" t="s">
        <v>37</v>
      </c>
      <c r="C42" s="111">
        <v>1</v>
      </c>
      <c r="D42" s="110"/>
    </row>
    <row r="43" spans="1:4" ht="15" customHeight="1">
      <c r="A43" s="7">
        <v>4</v>
      </c>
      <c r="B43" s="6" t="s">
        <v>35</v>
      </c>
      <c r="C43" s="111">
        <v>1</v>
      </c>
      <c r="D43" s="110"/>
    </row>
    <row r="44" spans="1:4">
      <c r="A44" s="7">
        <v>5</v>
      </c>
      <c r="B44" s="6" t="s">
        <v>38</v>
      </c>
      <c r="C44" s="111">
        <v>1</v>
      </c>
      <c r="D44" s="110"/>
    </row>
    <row r="45" spans="1:4">
      <c r="A45" s="7">
        <v>6</v>
      </c>
      <c r="B45" s="6" t="s">
        <v>39</v>
      </c>
      <c r="C45" s="111" t="s">
        <v>154</v>
      </c>
      <c r="D45" s="110"/>
    </row>
    <row r="46" spans="1:4" ht="15" customHeight="1">
      <c r="A46" s="7">
        <v>7</v>
      </c>
      <c r="B46" s="6" t="s">
        <v>40</v>
      </c>
      <c r="C46" s="111" t="s">
        <v>139</v>
      </c>
      <c r="D46" s="110"/>
    </row>
    <row r="47" spans="1:4">
      <c r="A47" s="7">
        <v>8</v>
      </c>
      <c r="B47" s="6" t="s">
        <v>41</v>
      </c>
      <c r="C47" s="111" t="s">
        <v>138</v>
      </c>
      <c r="D47" s="110"/>
    </row>
    <row r="48" spans="1:4">
      <c r="A48" s="7">
        <v>9</v>
      </c>
      <c r="B48" s="6" t="s">
        <v>123</v>
      </c>
      <c r="C48" s="111">
        <v>73</v>
      </c>
      <c r="D48" s="112"/>
    </row>
    <row r="49" spans="1:4">
      <c r="A49" s="7">
        <v>10</v>
      </c>
      <c r="B49" s="6" t="s">
        <v>79</v>
      </c>
      <c r="C49" s="109" t="s">
        <v>116</v>
      </c>
      <c r="D49" s="110"/>
    </row>
  </sheetData>
  <mergeCells count="19">
    <mergeCell ref="C42:D42"/>
    <mergeCell ref="C40:D40"/>
    <mergeCell ref="C41:D41"/>
    <mergeCell ref="C9:D9"/>
    <mergeCell ref="C10:D10"/>
    <mergeCell ref="C11:D11"/>
    <mergeCell ref="A26:D26"/>
    <mergeCell ref="A12:A18"/>
    <mergeCell ref="B12:B18"/>
    <mergeCell ref="C19:D19"/>
    <mergeCell ref="C20:D20"/>
    <mergeCell ref="C21:D21"/>
    <mergeCell ref="C49:D49"/>
    <mergeCell ref="C43:D43"/>
    <mergeCell ref="C44:D44"/>
    <mergeCell ref="C45:D45"/>
    <mergeCell ref="C46:D46"/>
    <mergeCell ref="C47:D47"/>
    <mergeCell ref="C48:D48"/>
  </mergeCells>
  <hyperlinks>
    <hyperlink ref="C19" r:id="rId1"/>
    <hyperlink ref="C20" r:id="rId2" display="ukl2006@mail.ru"/>
  </hyperlinks>
  <pageMargins left="0.74" right="0" top="0.74803149606299213" bottom="0.75" header="0.31496062992125984" footer="0.31496062992125984"/>
  <pageSetup paperSize="9" orientation="portrait" verticalDpi="0" r:id="rId3"/>
</worksheet>
</file>

<file path=xl/worksheets/sheet2.xml><?xml version="1.0" encoding="utf-8"?>
<worksheet xmlns="http://schemas.openxmlformats.org/spreadsheetml/2006/main" xmlns:r="http://schemas.openxmlformats.org/officeDocument/2006/relationships">
  <dimension ref="A1:Z88"/>
  <sheetViews>
    <sheetView tabSelected="1" topLeftCell="A28" workbookViewId="0">
      <selection activeCell="K59" sqref="K59"/>
    </sheetView>
  </sheetViews>
  <sheetFormatPr defaultRowHeight="15"/>
  <cols>
    <col min="1" max="1" width="15.85546875" style="49" customWidth="1"/>
    <col min="2" max="2" width="13.42578125" style="85" customWidth="1"/>
    <col min="3" max="3" width="8.5703125" style="86" customWidth="1"/>
    <col min="4" max="4" width="8.28515625" style="49" customWidth="1"/>
    <col min="5" max="5" width="9" style="49" customWidth="1"/>
    <col min="6" max="6" width="9.5703125" style="49" customWidth="1"/>
    <col min="7" max="7" width="13.28515625" style="49" customWidth="1"/>
    <col min="8" max="8" width="8.7109375" style="49" customWidth="1"/>
  </cols>
  <sheetData>
    <row r="1" spans="1:26">
      <c r="A1" s="48" t="s">
        <v>42</v>
      </c>
      <c r="B1" s="49"/>
      <c r="C1" s="50"/>
      <c r="D1" s="51"/>
    </row>
    <row r="2" spans="1:26" s="108" customFormat="1" ht="12" customHeight="1">
      <c r="A2" s="106" t="s">
        <v>147</v>
      </c>
      <c r="B2" s="100"/>
      <c r="C2" s="107"/>
      <c r="D2" s="101"/>
      <c r="E2" s="100"/>
      <c r="F2" s="100"/>
      <c r="G2" s="100"/>
      <c r="H2" s="100"/>
    </row>
    <row r="3" spans="1:26" ht="21" customHeight="1">
      <c r="A3" s="145" t="s">
        <v>146</v>
      </c>
      <c r="B3" s="145"/>
      <c r="C3" s="42"/>
      <c r="D3" s="45">
        <f>D4+D5</f>
        <v>-50.129999999999995</v>
      </c>
      <c r="E3" s="41"/>
      <c r="F3" s="39"/>
      <c r="G3" s="39"/>
      <c r="H3" s="43"/>
      <c r="I3" s="46"/>
      <c r="J3" s="44"/>
      <c r="K3" s="44"/>
      <c r="L3" s="44"/>
      <c r="M3" s="44"/>
      <c r="N3" s="44"/>
      <c r="O3" s="44"/>
      <c r="P3" s="44"/>
      <c r="Q3" s="44"/>
      <c r="R3" s="44"/>
      <c r="S3" s="44"/>
      <c r="T3" s="44"/>
      <c r="U3" s="44"/>
      <c r="V3" s="44"/>
      <c r="W3" s="44"/>
      <c r="X3" s="44"/>
      <c r="Y3" s="44"/>
      <c r="Z3" s="44"/>
    </row>
    <row r="4" spans="1:26" ht="13.5" customHeight="1">
      <c r="A4" s="145" t="s">
        <v>135</v>
      </c>
      <c r="B4" s="149"/>
      <c r="C4" s="42"/>
      <c r="D4" s="45">
        <v>101.66</v>
      </c>
      <c r="E4" s="41"/>
      <c r="F4" s="39"/>
      <c r="G4" s="39"/>
      <c r="H4" s="47"/>
      <c r="I4" s="46"/>
      <c r="J4" s="44"/>
      <c r="K4" s="44"/>
      <c r="L4" s="44"/>
      <c r="M4" s="44"/>
      <c r="N4" s="44"/>
      <c r="O4" s="44"/>
      <c r="P4" s="44"/>
      <c r="Q4" s="44"/>
      <c r="R4" s="44"/>
      <c r="S4" s="44"/>
      <c r="T4" s="44"/>
      <c r="U4" s="44"/>
      <c r="V4" s="44"/>
      <c r="W4" s="44"/>
      <c r="X4" s="44"/>
      <c r="Y4" s="44"/>
      <c r="Z4" s="44"/>
    </row>
    <row r="5" spans="1:26" ht="14.25" customHeight="1">
      <c r="A5" s="145" t="s">
        <v>136</v>
      </c>
      <c r="B5" s="149"/>
      <c r="C5" s="42"/>
      <c r="D5" s="45">
        <v>-151.79</v>
      </c>
      <c r="E5" s="41"/>
      <c r="F5" s="39"/>
      <c r="G5" s="39"/>
      <c r="H5" s="43"/>
      <c r="I5" s="46"/>
      <c r="J5" s="44"/>
      <c r="K5" s="44"/>
      <c r="L5" s="44"/>
      <c r="M5" s="44"/>
      <c r="N5" s="44"/>
      <c r="O5" s="44"/>
      <c r="P5" s="44"/>
      <c r="Q5" s="44"/>
      <c r="R5" s="44"/>
      <c r="S5" s="44"/>
      <c r="T5" s="44"/>
      <c r="U5" s="44"/>
      <c r="V5" s="44"/>
      <c r="W5" s="44"/>
      <c r="X5" s="44"/>
      <c r="Y5" s="44"/>
      <c r="Z5" s="44"/>
    </row>
    <row r="6" spans="1:26" ht="56.25" customHeight="1">
      <c r="A6" s="170" t="s">
        <v>67</v>
      </c>
      <c r="B6" s="163"/>
      <c r="C6" s="52" t="s">
        <v>68</v>
      </c>
      <c r="D6" s="53" t="s">
        <v>69</v>
      </c>
      <c r="E6" s="53" t="s">
        <v>70</v>
      </c>
      <c r="F6" s="53" t="s">
        <v>71</v>
      </c>
      <c r="G6" s="54" t="s">
        <v>72</v>
      </c>
      <c r="H6" s="53" t="s">
        <v>73</v>
      </c>
    </row>
    <row r="7" spans="1:26" s="4" customFormat="1" ht="17.25" customHeight="1">
      <c r="A7" s="170" t="s">
        <v>74</v>
      </c>
      <c r="B7" s="163"/>
      <c r="C7" s="39">
        <v>20.420000000000002</v>
      </c>
      <c r="D7" s="41">
        <v>-76.5</v>
      </c>
      <c r="E7" s="41">
        <f>E11+E14+E17+E20+E23+E26</f>
        <v>569.98</v>
      </c>
      <c r="F7" s="41">
        <f>F11+F14+F17+F20+F23+F26</f>
        <v>570.97</v>
      </c>
      <c r="G7" s="41">
        <f>F7</f>
        <v>570.97</v>
      </c>
      <c r="H7" s="41">
        <f>F7-E7+D7</f>
        <v>-75.509999999999991</v>
      </c>
    </row>
    <row r="8" spans="1:26">
      <c r="A8" s="55" t="s">
        <v>75</v>
      </c>
      <c r="B8" s="56"/>
      <c r="C8" s="57">
        <f>C7-C9</f>
        <v>18.378</v>
      </c>
      <c r="D8" s="58">
        <f>D7-D9</f>
        <v>-68.849999999999994</v>
      </c>
      <c r="E8" s="58">
        <f>E7-E9</f>
        <v>512.98199999999997</v>
      </c>
      <c r="F8" s="58">
        <f>F7-F9</f>
        <v>513.87300000000005</v>
      </c>
      <c r="G8" s="58">
        <f>G7-G9</f>
        <v>513.87300000000005</v>
      </c>
      <c r="H8" s="58">
        <f t="shared" ref="H8:H9" si="0">F8-E8+D8</f>
        <v>-67.958999999999918</v>
      </c>
    </row>
    <row r="9" spans="1:26">
      <c r="A9" s="128" t="s">
        <v>76</v>
      </c>
      <c r="B9" s="129"/>
      <c r="C9" s="57">
        <f>C7*10%</f>
        <v>2.0420000000000003</v>
      </c>
      <c r="D9" s="58">
        <f>D7*10%</f>
        <v>-7.65</v>
      </c>
      <c r="E9" s="58">
        <f>E7*10%</f>
        <v>56.998000000000005</v>
      </c>
      <c r="F9" s="58">
        <f>F7*10%</f>
        <v>57.097000000000008</v>
      </c>
      <c r="G9" s="58">
        <f>G7*10%</f>
        <v>57.097000000000008</v>
      </c>
      <c r="H9" s="58">
        <f t="shared" si="0"/>
        <v>-7.5509999999999966</v>
      </c>
    </row>
    <row r="10" spans="1:26" ht="12.75" customHeight="1">
      <c r="A10" s="130" t="s">
        <v>77</v>
      </c>
      <c r="B10" s="131"/>
      <c r="C10" s="131"/>
      <c r="D10" s="131"/>
      <c r="E10" s="131"/>
      <c r="F10" s="131"/>
      <c r="G10" s="131"/>
      <c r="H10" s="132"/>
    </row>
    <row r="11" spans="1:26">
      <c r="A11" s="133" t="s">
        <v>56</v>
      </c>
      <c r="B11" s="134"/>
      <c r="C11" s="39">
        <v>5.65</v>
      </c>
      <c r="D11" s="58">
        <v>-23.99</v>
      </c>
      <c r="E11" s="58">
        <v>160.06</v>
      </c>
      <c r="F11" s="58">
        <v>160.49</v>
      </c>
      <c r="G11" s="58">
        <f>F11</f>
        <v>160.49</v>
      </c>
      <c r="H11" s="58">
        <f>F11-E11+D11</f>
        <v>-23.559999999999992</v>
      </c>
    </row>
    <row r="12" spans="1:26">
      <c r="A12" s="55" t="s">
        <v>75</v>
      </c>
      <c r="B12" s="56"/>
      <c r="C12" s="57">
        <f>C11-C13</f>
        <v>5.085</v>
      </c>
      <c r="D12" s="58">
        <f>D11-D13</f>
        <v>-21.590999999999998</v>
      </c>
      <c r="E12" s="58">
        <f>E11-E13</f>
        <v>144.054</v>
      </c>
      <c r="F12" s="58">
        <f>F11-F13</f>
        <v>144.441</v>
      </c>
      <c r="G12" s="58">
        <f>G11-G13</f>
        <v>144.441</v>
      </c>
      <c r="H12" s="58">
        <f t="shared" ref="H12:H29" si="1">F12-E12+D12</f>
        <v>-21.203999999999997</v>
      </c>
    </row>
    <row r="13" spans="1:26">
      <c r="A13" s="128" t="s">
        <v>76</v>
      </c>
      <c r="B13" s="138"/>
      <c r="C13" s="57">
        <f>C11*10%</f>
        <v>0.56500000000000006</v>
      </c>
      <c r="D13" s="58">
        <f>D11*10%</f>
        <v>-2.399</v>
      </c>
      <c r="E13" s="58">
        <f>E11*10%</f>
        <v>16.006</v>
      </c>
      <c r="F13" s="58">
        <f>F11*10%</f>
        <v>16.049000000000003</v>
      </c>
      <c r="G13" s="58">
        <f>G11*10%</f>
        <v>16.049000000000003</v>
      </c>
      <c r="H13" s="58">
        <f t="shared" si="1"/>
        <v>-2.3559999999999972</v>
      </c>
    </row>
    <row r="14" spans="1:26" ht="23.25" customHeight="1">
      <c r="A14" s="133" t="s">
        <v>45</v>
      </c>
      <c r="B14" s="134"/>
      <c r="C14" s="39">
        <v>3.45</v>
      </c>
      <c r="D14" s="58">
        <v>-14.6</v>
      </c>
      <c r="E14" s="58">
        <v>115.87</v>
      </c>
      <c r="F14" s="58">
        <v>116.18</v>
      </c>
      <c r="G14" s="58">
        <f>F14</f>
        <v>116.18</v>
      </c>
      <c r="H14" s="58">
        <f t="shared" si="1"/>
        <v>-14.289999999999997</v>
      </c>
      <c r="J14" s="35"/>
    </row>
    <row r="15" spans="1:26">
      <c r="A15" s="55" t="s">
        <v>75</v>
      </c>
      <c r="B15" s="56"/>
      <c r="C15" s="57">
        <f>C14-C16</f>
        <v>3.105</v>
      </c>
      <c r="D15" s="58">
        <f>D14-D16</f>
        <v>-13.14</v>
      </c>
      <c r="E15" s="58">
        <f>E14-E16</f>
        <v>104.283</v>
      </c>
      <c r="F15" s="58">
        <f>F14-F16</f>
        <v>104.56200000000001</v>
      </c>
      <c r="G15" s="58">
        <f>G14-G16</f>
        <v>104.56200000000001</v>
      </c>
      <c r="H15" s="58">
        <f t="shared" si="1"/>
        <v>-12.86099999999999</v>
      </c>
      <c r="J15" s="35"/>
    </row>
    <row r="16" spans="1:26" ht="15" customHeight="1">
      <c r="A16" s="128" t="s">
        <v>76</v>
      </c>
      <c r="B16" s="138"/>
      <c r="C16" s="57">
        <f>C14*10%</f>
        <v>0.34500000000000003</v>
      </c>
      <c r="D16" s="58">
        <f>D14*10%</f>
        <v>-1.46</v>
      </c>
      <c r="E16" s="58">
        <f>E14*10%</f>
        <v>11.587000000000002</v>
      </c>
      <c r="F16" s="58">
        <f>F14*10%</f>
        <v>11.618000000000002</v>
      </c>
      <c r="G16" s="58">
        <f>G14*10%</f>
        <v>11.618000000000002</v>
      </c>
      <c r="H16" s="58">
        <f t="shared" si="1"/>
        <v>-1.4289999999999994</v>
      </c>
      <c r="J16" s="35"/>
    </row>
    <row r="17" spans="1:8" ht="15.75" customHeight="1">
      <c r="A17" s="133" t="s">
        <v>57</v>
      </c>
      <c r="B17" s="134"/>
      <c r="C17" s="52">
        <v>2.37</v>
      </c>
      <c r="D17" s="58">
        <v>-10</v>
      </c>
      <c r="E17" s="58">
        <v>67.14</v>
      </c>
      <c r="F17" s="58">
        <v>67.319999999999993</v>
      </c>
      <c r="G17" s="58">
        <f>F17</f>
        <v>67.319999999999993</v>
      </c>
      <c r="H17" s="58">
        <f t="shared" si="1"/>
        <v>-9.8200000000000074</v>
      </c>
    </row>
    <row r="18" spans="1:8" ht="13.5" customHeight="1">
      <c r="A18" s="55" t="s">
        <v>75</v>
      </c>
      <c r="B18" s="56"/>
      <c r="C18" s="57">
        <f>C17-C19</f>
        <v>2.133</v>
      </c>
      <c r="D18" s="58">
        <f>D17-D19</f>
        <v>-9</v>
      </c>
      <c r="E18" s="58">
        <f>E17-E19</f>
        <v>60.426000000000002</v>
      </c>
      <c r="F18" s="58">
        <f>F17-F19</f>
        <v>60.587999999999994</v>
      </c>
      <c r="G18" s="58">
        <f>G17-G19</f>
        <v>60.587999999999994</v>
      </c>
      <c r="H18" s="58">
        <f t="shared" si="1"/>
        <v>-8.8380000000000081</v>
      </c>
    </row>
    <row r="19" spans="1:8" ht="12.75" customHeight="1">
      <c r="A19" s="128" t="s">
        <v>76</v>
      </c>
      <c r="B19" s="138"/>
      <c r="C19" s="57">
        <f>C17*10%</f>
        <v>0.23700000000000002</v>
      </c>
      <c r="D19" s="58">
        <f>D17*10%</f>
        <v>-1</v>
      </c>
      <c r="E19" s="58">
        <f>E17*10%</f>
        <v>6.7140000000000004</v>
      </c>
      <c r="F19" s="58">
        <f>F17*10%</f>
        <v>6.7319999999999993</v>
      </c>
      <c r="G19" s="58">
        <f>G17*10%</f>
        <v>6.7319999999999993</v>
      </c>
      <c r="H19" s="58">
        <f t="shared" si="1"/>
        <v>-0.98200000000000109</v>
      </c>
    </row>
    <row r="20" spans="1:8">
      <c r="A20" s="133" t="s">
        <v>58</v>
      </c>
      <c r="B20" s="134"/>
      <c r="C20" s="39">
        <v>1.1100000000000001</v>
      </c>
      <c r="D20" s="58">
        <v>-4.59</v>
      </c>
      <c r="E20" s="58">
        <v>31.45</v>
      </c>
      <c r="F20" s="58">
        <v>31.53</v>
      </c>
      <c r="G20" s="58">
        <f>F20</f>
        <v>31.53</v>
      </c>
      <c r="H20" s="58">
        <f t="shared" si="1"/>
        <v>-4.509999999999998</v>
      </c>
    </row>
    <row r="21" spans="1:8" ht="14.25" customHeight="1">
      <c r="A21" s="55" t="s">
        <v>75</v>
      </c>
      <c r="B21" s="56"/>
      <c r="C21" s="57">
        <f>C20-C22</f>
        <v>0.99900000000000011</v>
      </c>
      <c r="D21" s="58">
        <f>D20-D22</f>
        <v>-4.1310000000000002</v>
      </c>
      <c r="E21" s="58">
        <f>E20-E22</f>
        <v>28.305</v>
      </c>
      <c r="F21" s="58">
        <f>F20-F22</f>
        <v>28.377000000000002</v>
      </c>
      <c r="G21" s="58">
        <f>G20-G22</f>
        <v>28.377000000000002</v>
      </c>
      <c r="H21" s="58">
        <f t="shared" si="1"/>
        <v>-4.0589999999999975</v>
      </c>
    </row>
    <row r="22" spans="1:8" ht="14.25" customHeight="1">
      <c r="A22" s="128" t="s">
        <v>76</v>
      </c>
      <c r="B22" s="138"/>
      <c r="C22" s="57">
        <f>C20*10%</f>
        <v>0.11100000000000002</v>
      </c>
      <c r="D22" s="58">
        <f>D20*10%</f>
        <v>-0.45900000000000002</v>
      </c>
      <c r="E22" s="58">
        <f>E20*10%</f>
        <v>3.145</v>
      </c>
      <c r="F22" s="58">
        <f>F20*10%</f>
        <v>3.1530000000000005</v>
      </c>
      <c r="G22" s="58">
        <f>G20*10%</f>
        <v>3.1530000000000005</v>
      </c>
      <c r="H22" s="58">
        <f t="shared" si="1"/>
        <v>-0.45099999999999957</v>
      </c>
    </row>
    <row r="23" spans="1:8" ht="14.25" customHeight="1">
      <c r="A23" s="59" t="s">
        <v>46</v>
      </c>
      <c r="B23" s="60"/>
      <c r="C23" s="39">
        <v>3.45</v>
      </c>
      <c r="D23" s="58">
        <v>-13.22</v>
      </c>
      <c r="E23" s="58">
        <f>85.27+12.46+3.12+2.55</f>
        <v>103.39999999999999</v>
      </c>
      <c r="F23" s="58">
        <f>12.5+3.12+2.56+85.5</f>
        <v>103.68</v>
      </c>
      <c r="G23" s="58">
        <f>F23</f>
        <v>103.68</v>
      </c>
      <c r="H23" s="58">
        <f t="shared" si="1"/>
        <v>-12.939999999999985</v>
      </c>
    </row>
    <row r="24" spans="1:8" ht="14.25" customHeight="1">
      <c r="A24" s="55" t="s">
        <v>75</v>
      </c>
      <c r="B24" s="56"/>
      <c r="C24" s="57">
        <f>C23-C25</f>
        <v>3.105</v>
      </c>
      <c r="D24" s="58">
        <f>D23-D25</f>
        <v>-11.898</v>
      </c>
      <c r="E24" s="58">
        <f>E23-E25</f>
        <v>93.059999999999988</v>
      </c>
      <c r="F24" s="58">
        <f>F23-F25</f>
        <v>93.312000000000012</v>
      </c>
      <c r="G24" s="58">
        <f>G23-G25</f>
        <v>93.312000000000012</v>
      </c>
      <c r="H24" s="58">
        <f t="shared" si="1"/>
        <v>-11.645999999999976</v>
      </c>
    </row>
    <row r="25" spans="1:8">
      <c r="A25" s="128" t="s">
        <v>76</v>
      </c>
      <c r="B25" s="138"/>
      <c r="C25" s="57">
        <f>C23*10%</f>
        <v>0.34500000000000003</v>
      </c>
      <c r="D25" s="58">
        <f>D23*10%</f>
        <v>-1.3220000000000001</v>
      </c>
      <c r="E25" s="58">
        <f>E23*10%</f>
        <v>10.34</v>
      </c>
      <c r="F25" s="58">
        <f>F23*10%</f>
        <v>10.368000000000002</v>
      </c>
      <c r="G25" s="58">
        <f>G23*10%</f>
        <v>10.368000000000002</v>
      </c>
      <c r="H25" s="58">
        <f t="shared" si="1"/>
        <v>-1.2939999999999978</v>
      </c>
    </row>
    <row r="26" spans="1:8" ht="14.25" customHeight="1">
      <c r="A26" s="139" t="s">
        <v>47</v>
      </c>
      <c r="B26" s="140"/>
      <c r="C26" s="143">
        <v>4.1900000000000004</v>
      </c>
      <c r="D26" s="136">
        <v>-10.11</v>
      </c>
      <c r="E26" s="136">
        <v>92.06</v>
      </c>
      <c r="F26" s="136">
        <v>91.77</v>
      </c>
      <c r="G26" s="136">
        <f>F26</f>
        <v>91.77</v>
      </c>
      <c r="H26" s="58">
        <f t="shared" si="1"/>
        <v>-10.400000000000006</v>
      </c>
    </row>
    <row r="27" spans="1:8" ht="0.75" hidden="1" customHeight="1">
      <c r="A27" s="141"/>
      <c r="B27" s="142"/>
      <c r="C27" s="144"/>
      <c r="D27" s="137"/>
      <c r="E27" s="137"/>
      <c r="F27" s="137"/>
      <c r="G27" s="137"/>
      <c r="H27" s="58">
        <f t="shared" si="1"/>
        <v>0</v>
      </c>
    </row>
    <row r="28" spans="1:8">
      <c r="A28" s="55" t="s">
        <v>75</v>
      </c>
      <c r="B28" s="56"/>
      <c r="C28" s="57">
        <f>C26-C29</f>
        <v>3.7710000000000004</v>
      </c>
      <c r="D28" s="58">
        <f>D26-D29</f>
        <v>-9.0990000000000002</v>
      </c>
      <c r="E28" s="58">
        <f>E26-E29</f>
        <v>82.853999999999999</v>
      </c>
      <c r="F28" s="58">
        <f>F26-F29</f>
        <v>82.592999999999989</v>
      </c>
      <c r="G28" s="58">
        <f>G26-G29</f>
        <v>82.592999999999989</v>
      </c>
      <c r="H28" s="58">
        <f t="shared" si="1"/>
        <v>-9.3600000000000101</v>
      </c>
    </row>
    <row r="29" spans="1:8">
      <c r="A29" s="128" t="s">
        <v>76</v>
      </c>
      <c r="B29" s="138"/>
      <c r="C29" s="57">
        <f>C26*10%</f>
        <v>0.41900000000000004</v>
      </c>
      <c r="D29" s="58">
        <f>D26*10%</f>
        <v>-1.0109999999999999</v>
      </c>
      <c r="E29" s="58">
        <f>E26*10%</f>
        <v>9.2060000000000013</v>
      </c>
      <c r="F29" s="58">
        <f>F26*10%</f>
        <v>9.1769999999999996</v>
      </c>
      <c r="G29" s="58">
        <f>G26*10%</f>
        <v>9.1769999999999996</v>
      </c>
      <c r="H29" s="58">
        <f t="shared" si="1"/>
        <v>-1.0400000000000016</v>
      </c>
    </row>
    <row r="30" spans="1:8" ht="7.5" customHeight="1">
      <c r="A30" s="61"/>
      <c r="B30" s="62"/>
      <c r="C30" s="57"/>
      <c r="D30" s="63"/>
      <c r="E30" s="64"/>
      <c r="F30" s="64"/>
      <c r="G30" s="65"/>
      <c r="H30" s="66"/>
    </row>
    <row r="31" spans="1:8" s="4" customFormat="1" ht="17.25" customHeight="1">
      <c r="A31" s="170" t="s">
        <v>48</v>
      </c>
      <c r="B31" s="173"/>
      <c r="C31" s="39">
        <v>7.8</v>
      </c>
      <c r="D31" s="41">
        <v>-60.24</v>
      </c>
      <c r="E31" s="41">
        <f>149.87+43.4+15.3</f>
        <v>208.57000000000002</v>
      </c>
      <c r="F31" s="41">
        <f>150.26+43.24+15.34</f>
        <v>208.84</v>
      </c>
      <c r="G31" s="67">
        <f>G32+G33</f>
        <v>512.95399999999995</v>
      </c>
      <c r="H31" s="41">
        <f>F31-E31-G31+D31+F31</f>
        <v>-364.08399999999995</v>
      </c>
    </row>
    <row r="32" spans="1:8" ht="15" customHeight="1">
      <c r="A32" s="55" t="s">
        <v>78</v>
      </c>
      <c r="B32" s="56"/>
      <c r="C32" s="57">
        <f>C31-C33</f>
        <v>7.02</v>
      </c>
      <c r="D32" s="58">
        <v>-63.37</v>
      </c>
      <c r="E32" s="58">
        <f>E31-E33</f>
        <v>187.71300000000002</v>
      </c>
      <c r="F32" s="58">
        <f>F31-F33</f>
        <v>187.95600000000002</v>
      </c>
      <c r="G32" s="68">
        <v>492.07</v>
      </c>
      <c r="H32" s="58">
        <f t="shared" ref="H32:H33" si="2">F32-E32-G32+D32+F32</f>
        <v>-367.24099999999999</v>
      </c>
    </row>
    <row r="33" spans="1:10" ht="12.75" customHeight="1">
      <c r="A33" s="128" t="s">
        <v>76</v>
      </c>
      <c r="B33" s="138"/>
      <c r="C33" s="57">
        <f>C31*10%</f>
        <v>0.78</v>
      </c>
      <c r="D33" s="58">
        <v>3.13</v>
      </c>
      <c r="E33" s="58">
        <f>E31*10%</f>
        <v>20.857000000000003</v>
      </c>
      <c r="F33" s="58">
        <f>F31*10%</f>
        <v>20.884</v>
      </c>
      <c r="G33" s="58">
        <f>F33</f>
        <v>20.884</v>
      </c>
      <c r="H33" s="58">
        <f t="shared" si="2"/>
        <v>3.1569999999999965</v>
      </c>
    </row>
    <row r="34" spans="1:10" s="4" customFormat="1" ht="12.75" customHeight="1">
      <c r="A34" s="171" t="s">
        <v>148</v>
      </c>
      <c r="B34" s="172"/>
      <c r="C34" s="39"/>
      <c r="D34" s="41">
        <v>0</v>
      </c>
      <c r="E34" s="39">
        <f>E36+E37+E38+E39</f>
        <v>82.460000000000008</v>
      </c>
      <c r="F34" s="39">
        <f t="shared" ref="F34:H34" si="3">F36+F37+F38+F39</f>
        <v>78.699999999999989</v>
      </c>
      <c r="G34" s="39">
        <f t="shared" si="3"/>
        <v>78.699999999999989</v>
      </c>
      <c r="H34" s="41">
        <f t="shared" si="3"/>
        <v>-3.7600000000000033</v>
      </c>
      <c r="I34" s="105"/>
    </row>
    <row r="35" spans="1:10" ht="12.75" customHeight="1">
      <c r="A35" s="102" t="s">
        <v>149</v>
      </c>
      <c r="B35" s="103"/>
      <c r="C35" s="57"/>
      <c r="D35" s="58">
        <v>0</v>
      </c>
      <c r="E35" s="57"/>
      <c r="F35" s="57"/>
      <c r="G35" s="104"/>
      <c r="H35" s="41"/>
    </row>
    <row r="36" spans="1:10" ht="12.75" customHeight="1">
      <c r="A36" s="133" t="s">
        <v>150</v>
      </c>
      <c r="B36" s="134"/>
      <c r="C36" s="57"/>
      <c r="D36" s="58">
        <v>0</v>
      </c>
      <c r="E36" s="57">
        <v>3.7</v>
      </c>
      <c r="F36" s="57">
        <v>3.52</v>
      </c>
      <c r="G36" s="104">
        <v>3.52</v>
      </c>
      <c r="H36" s="41">
        <f t="shared" ref="H36:H39" si="4">F36-E36-G36+D36+F36</f>
        <v>-0.18000000000000016</v>
      </c>
    </row>
    <row r="37" spans="1:10" ht="12.75" customHeight="1">
      <c r="A37" s="133" t="s">
        <v>151</v>
      </c>
      <c r="B37" s="134"/>
      <c r="C37" s="57"/>
      <c r="D37" s="58">
        <v>0</v>
      </c>
      <c r="E37" s="57">
        <v>17.670000000000002</v>
      </c>
      <c r="F37" s="57">
        <v>16.77</v>
      </c>
      <c r="G37" s="104">
        <v>16.77</v>
      </c>
      <c r="H37" s="41">
        <f t="shared" si="4"/>
        <v>-0.90000000000000213</v>
      </c>
    </row>
    <row r="38" spans="1:10" ht="12.75" customHeight="1">
      <c r="A38" s="133" t="s">
        <v>152</v>
      </c>
      <c r="B38" s="134"/>
      <c r="C38" s="57"/>
      <c r="D38" s="58">
        <v>0</v>
      </c>
      <c r="E38" s="57">
        <v>59.22</v>
      </c>
      <c r="F38" s="57">
        <v>56.69</v>
      </c>
      <c r="G38" s="104">
        <v>56.69</v>
      </c>
      <c r="H38" s="41">
        <f t="shared" si="4"/>
        <v>-2.5300000000000011</v>
      </c>
    </row>
    <row r="39" spans="1:10" ht="12.75" customHeight="1">
      <c r="A39" s="133" t="s">
        <v>153</v>
      </c>
      <c r="B39" s="134"/>
      <c r="C39" s="57"/>
      <c r="D39" s="58">
        <v>0</v>
      </c>
      <c r="E39" s="57">
        <v>1.87</v>
      </c>
      <c r="F39" s="57">
        <v>1.72</v>
      </c>
      <c r="G39" s="104">
        <v>1.72</v>
      </c>
      <c r="H39" s="41">
        <f t="shared" si="4"/>
        <v>-0.15000000000000013</v>
      </c>
    </row>
    <row r="40" spans="1:10" ht="10.5" customHeight="1">
      <c r="A40" s="70" t="s">
        <v>124</v>
      </c>
      <c r="B40" s="71"/>
      <c r="C40" s="39"/>
      <c r="D40" s="40"/>
      <c r="E40" s="39">
        <f>E7+E31+E34</f>
        <v>861.0100000000001</v>
      </c>
      <c r="F40" s="39">
        <f t="shared" ref="F40:G40" si="5">F7+F31+F34</f>
        <v>858.51</v>
      </c>
      <c r="G40" s="39">
        <f t="shared" si="5"/>
        <v>1162.624</v>
      </c>
      <c r="H40" s="41"/>
      <c r="I40" s="4"/>
      <c r="J40" s="4"/>
    </row>
    <row r="41" spans="1:10" ht="11.25" customHeight="1">
      <c r="A41" s="70" t="s">
        <v>125</v>
      </c>
      <c r="B41" s="71"/>
      <c r="C41" s="39"/>
      <c r="D41" s="40"/>
      <c r="E41" s="39"/>
      <c r="F41" s="39"/>
      <c r="G41" s="72"/>
      <c r="H41" s="41"/>
      <c r="I41" s="4"/>
      <c r="J41" s="4"/>
    </row>
    <row r="42" spans="1:10" s="4" customFormat="1" ht="12.75" customHeight="1">
      <c r="A42" s="148" t="s">
        <v>130</v>
      </c>
      <c r="B42" s="149"/>
      <c r="C42" s="39"/>
      <c r="D42" s="40">
        <v>-0.01</v>
      </c>
      <c r="E42" s="41">
        <v>0</v>
      </c>
      <c r="F42" s="41">
        <v>0.01</v>
      </c>
      <c r="G42" s="73">
        <v>0.01</v>
      </c>
      <c r="H42" s="41">
        <f t="shared" ref="H42:H47" si="6">F42-E42-G42+D42+F42</f>
        <v>0</v>
      </c>
    </row>
    <row r="43" spans="1:10" ht="12" customHeight="1">
      <c r="A43" s="150" t="s">
        <v>49</v>
      </c>
      <c r="B43" s="151"/>
      <c r="C43" s="57"/>
      <c r="D43" s="63">
        <v>0</v>
      </c>
      <c r="E43" s="58">
        <v>0</v>
      </c>
      <c r="F43" s="58">
        <v>0</v>
      </c>
      <c r="G43" s="69">
        <v>0</v>
      </c>
      <c r="H43" s="41">
        <f t="shared" si="6"/>
        <v>0</v>
      </c>
    </row>
    <row r="44" spans="1:10" s="38" customFormat="1" ht="23.25" customHeight="1">
      <c r="A44" s="148" t="s">
        <v>131</v>
      </c>
      <c r="B44" s="154"/>
      <c r="C44" s="74"/>
      <c r="D44" s="75">
        <v>54.28</v>
      </c>
      <c r="E44" s="76">
        <v>26.15</v>
      </c>
      <c r="F44" s="76">
        <v>26.15</v>
      </c>
      <c r="G44" s="77">
        <f>G45</f>
        <v>4.4455</v>
      </c>
      <c r="H44" s="41">
        <f t="shared" si="6"/>
        <v>75.984499999999997</v>
      </c>
    </row>
    <row r="45" spans="1:10" s="38" customFormat="1" ht="12.75" customHeight="1">
      <c r="A45" s="78" t="s">
        <v>59</v>
      </c>
      <c r="B45" s="79"/>
      <c r="C45" s="80"/>
      <c r="D45" s="81">
        <v>0</v>
      </c>
      <c r="E45" s="82">
        <f>E44*17%</f>
        <v>4.4455</v>
      </c>
      <c r="F45" s="82">
        <f>F44*17%</f>
        <v>4.4455</v>
      </c>
      <c r="G45" s="83">
        <f>F45</f>
        <v>4.4455</v>
      </c>
      <c r="H45" s="41">
        <f t="shared" si="6"/>
        <v>0</v>
      </c>
    </row>
    <row r="46" spans="1:10" ht="34.5" customHeight="1">
      <c r="A46" s="148" t="s">
        <v>132</v>
      </c>
      <c r="B46" s="154"/>
      <c r="C46" s="74"/>
      <c r="D46" s="75">
        <v>40.26</v>
      </c>
      <c r="E46" s="76">
        <v>25.33</v>
      </c>
      <c r="F46" s="76">
        <v>25.33</v>
      </c>
      <c r="G46" s="77">
        <f>G47</f>
        <v>11.905099999999999</v>
      </c>
      <c r="H46" s="41">
        <f t="shared" si="6"/>
        <v>53.684899999999999</v>
      </c>
    </row>
    <row r="47" spans="1:10" ht="12.75" customHeight="1">
      <c r="A47" s="155" t="s">
        <v>128</v>
      </c>
      <c r="B47" s="156"/>
      <c r="C47" s="74"/>
      <c r="D47" s="75">
        <v>-11.91</v>
      </c>
      <c r="E47" s="76">
        <f>E46*47%</f>
        <v>11.905099999999999</v>
      </c>
      <c r="F47" s="76">
        <f>F46*47%</f>
        <v>11.905099999999999</v>
      </c>
      <c r="G47" s="77">
        <f>F47</f>
        <v>11.905099999999999</v>
      </c>
      <c r="H47" s="41">
        <f t="shared" si="6"/>
        <v>-11.910000000000002</v>
      </c>
    </row>
    <row r="48" spans="1:10" s="38" customFormat="1" ht="23.25" customHeight="1">
      <c r="A48" s="148" t="s">
        <v>140</v>
      </c>
      <c r="B48" s="154"/>
      <c r="C48" s="74" t="s">
        <v>141</v>
      </c>
      <c r="D48" s="75">
        <v>3.98</v>
      </c>
      <c r="E48" s="76">
        <v>4.8</v>
      </c>
      <c r="F48" s="76">
        <v>4.8</v>
      </c>
      <c r="G48" s="77">
        <f>G49</f>
        <v>0.81600000000000006</v>
      </c>
      <c r="H48" s="41">
        <f t="shared" ref="H48:H49" si="7">F48-E48-G48+D48+F48</f>
        <v>7.9639999999999995</v>
      </c>
    </row>
    <row r="49" spans="1:26" s="38" customFormat="1" ht="12.75" customHeight="1">
      <c r="A49" s="78" t="s">
        <v>59</v>
      </c>
      <c r="B49" s="79"/>
      <c r="C49" s="80"/>
      <c r="D49" s="81">
        <v>0</v>
      </c>
      <c r="E49" s="82">
        <f>E48*17%</f>
        <v>0.81600000000000006</v>
      </c>
      <c r="F49" s="82">
        <f>F48*17%</f>
        <v>0.81600000000000006</v>
      </c>
      <c r="G49" s="83">
        <f>F49</f>
        <v>0.81600000000000006</v>
      </c>
      <c r="H49" s="41">
        <f t="shared" si="7"/>
        <v>0</v>
      </c>
    </row>
    <row r="50" spans="1:26">
      <c r="A50" s="146" t="s">
        <v>126</v>
      </c>
      <c r="B50" s="147"/>
      <c r="C50" s="39"/>
      <c r="D50" s="40"/>
      <c r="E50" s="39">
        <f>E42+E44+E46+E48</f>
        <v>56.279999999999994</v>
      </c>
      <c r="F50" s="39">
        <f t="shared" ref="F50:G50" si="8">F42+F44+F46+F48</f>
        <v>56.289999999999992</v>
      </c>
      <c r="G50" s="39">
        <f t="shared" si="8"/>
        <v>17.176599999999997</v>
      </c>
      <c r="H50" s="41"/>
    </row>
    <row r="51" spans="1:26">
      <c r="A51" s="146" t="s">
        <v>133</v>
      </c>
      <c r="B51" s="147"/>
      <c r="C51" s="39"/>
      <c r="D51" s="40"/>
      <c r="E51" s="39">
        <f>E40+E50</f>
        <v>917.29000000000008</v>
      </c>
      <c r="F51" s="39">
        <f t="shared" ref="F51:G51" si="9">F40+F50</f>
        <v>914.8</v>
      </c>
      <c r="G51" s="39">
        <f t="shared" si="9"/>
        <v>1179.8006</v>
      </c>
      <c r="H51" s="41"/>
    </row>
    <row r="52" spans="1:26" ht="17.25" customHeight="1">
      <c r="A52" s="146" t="s">
        <v>134</v>
      </c>
      <c r="B52" s="147"/>
      <c r="C52" s="39"/>
      <c r="D52" s="41">
        <f>D3</f>
        <v>-50.129999999999995</v>
      </c>
      <c r="E52" s="39"/>
      <c r="F52" s="39"/>
      <c r="G52" s="39"/>
      <c r="H52" s="41">
        <f>F51-E51+D52+F51-G51</f>
        <v>-317.62060000000019</v>
      </c>
    </row>
    <row r="53" spans="1:26" ht="21.75" customHeight="1">
      <c r="A53" s="145" t="s">
        <v>145</v>
      </c>
      <c r="B53" s="145"/>
      <c r="C53" s="42"/>
      <c r="D53" s="42"/>
      <c r="E53" s="41"/>
      <c r="F53" s="39"/>
      <c r="G53" s="39"/>
      <c r="H53" s="43">
        <f>H54+H55</f>
        <v>-317.62060000000002</v>
      </c>
      <c r="I53" s="44"/>
      <c r="J53" s="44"/>
      <c r="K53" s="44"/>
      <c r="L53" s="44"/>
      <c r="M53" s="44"/>
      <c r="N53" s="44"/>
      <c r="O53" s="44"/>
      <c r="P53" s="44"/>
      <c r="Q53" s="44"/>
      <c r="R53" s="44"/>
      <c r="S53" s="44"/>
      <c r="T53" s="44"/>
      <c r="U53" s="44"/>
      <c r="V53" s="44"/>
      <c r="W53" s="44"/>
      <c r="X53" s="44"/>
      <c r="Y53" s="44"/>
      <c r="Z53" s="44"/>
    </row>
    <row r="54" spans="1:26" ht="12" customHeight="1">
      <c r="A54" s="145" t="s">
        <v>135</v>
      </c>
      <c r="B54" s="149"/>
      <c r="C54" s="42"/>
      <c r="D54" s="42"/>
      <c r="E54" s="41"/>
      <c r="F54" s="39"/>
      <c r="G54" s="39"/>
      <c r="H54" s="43">
        <f>H33+H44+H46+H48+0.01</f>
        <v>140.80039999999997</v>
      </c>
      <c r="I54" s="44"/>
      <c r="J54" s="44"/>
      <c r="K54" s="44"/>
      <c r="L54" s="44"/>
      <c r="M54" s="44"/>
      <c r="N54" s="44"/>
      <c r="O54" s="44"/>
      <c r="P54" s="44"/>
      <c r="Q54" s="44"/>
      <c r="R54" s="44"/>
      <c r="S54" s="44"/>
      <c r="T54" s="44"/>
      <c r="U54" s="44"/>
      <c r="V54" s="44"/>
      <c r="W54" s="44"/>
      <c r="X54" s="44"/>
      <c r="Y54" s="44"/>
      <c r="Z54" s="44"/>
    </row>
    <row r="55" spans="1:26" ht="14.25" customHeight="1">
      <c r="A55" s="168" t="s">
        <v>136</v>
      </c>
      <c r="B55" s="169"/>
      <c r="C55" s="42"/>
      <c r="D55" s="42"/>
      <c r="E55" s="41"/>
      <c r="F55" s="39"/>
      <c r="G55" s="39"/>
      <c r="H55" s="43">
        <f>H7+H32+H34+H47</f>
        <v>-458.42099999999999</v>
      </c>
      <c r="I55" s="44"/>
      <c r="J55" s="44"/>
      <c r="K55" s="44"/>
      <c r="L55" s="44"/>
      <c r="M55" s="44"/>
      <c r="N55" s="44"/>
      <c r="O55" s="44"/>
      <c r="P55" s="44"/>
      <c r="Q55" s="44"/>
      <c r="R55" s="44"/>
      <c r="S55" s="44"/>
      <c r="T55" s="44"/>
      <c r="U55" s="44"/>
      <c r="V55" s="44"/>
      <c r="W55" s="44"/>
      <c r="X55" s="44"/>
      <c r="Y55" s="44"/>
      <c r="Z55" s="44"/>
    </row>
    <row r="56" spans="1:26" ht="26.25" customHeight="1">
      <c r="A56" s="135" t="s">
        <v>127</v>
      </c>
      <c r="B56" s="135"/>
      <c r="C56" s="135"/>
      <c r="D56" s="135"/>
      <c r="E56" s="135"/>
      <c r="F56" s="135"/>
      <c r="G56" s="135"/>
      <c r="H56" s="135"/>
    </row>
    <row r="57" spans="1:26" ht="21" customHeight="1">
      <c r="A57" s="84" t="s">
        <v>144</v>
      </c>
      <c r="D57" s="87"/>
      <c r="E57" s="87"/>
      <c r="F57" s="87"/>
      <c r="G57" s="87"/>
    </row>
    <row r="58" spans="1:26" ht="12" customHeight="1">
      <c r="A58" s="164" t="s">
        <v>61</v>
      </c>
      <c r="B58" s="129"/>
      <c r="C58" s="129"/>
      <c r="D58" s="165"/>
      <c r="E58" s="88" t="s">
        <v>62</v>
      </c>
      <c r="F58" s="88" t="s">
        <v>63</v>
      </c>
      <c r="G58" s="88" t="s">
        <v>64</v>
      </c>
    </row>
    <row r="59" spans="1:26" ht="16.5" customHeight="1">
      <c r="A59" s="125" t="s">
        <v>155</v>
      </c>
      <c r="B59" s="166"/>
      <c r="C59" s="166"/>
      <c r="D59" s="167"/>
      <c r="E59" s="89" t="s">
        <v>156</v>
      </c>
      <c r="F59" s="88" t="s">
        <v>157</v>
      </c>
      <c r="G59" s="90">
        <v>51</v>
      </c>
      <c r="J59" s="36"/>
      <c r="K59" s="36"/>
    </row>
    <row r="60" spans="1:26" ht="27" customHeight="1">
      <c r="A60" s="125" t="s">
        <v>129</v>
      </c>
      <c r="B60" s="166"/>
      <c r="C60" s="166"/>
      <c r="D60" s="167"/>
      <c r="E60" s="89" t="s">
        <v>118</v>
      </c>
      <c r="F60" s="88">
        <v>1</v>
      </c>
      <c r="G60" s="90">
        <v>0.61</v>
      </c>
    </row>
    <row r="61" spans="1:26" ht="15.75" customHeight="1">
      <c r="A61" s="125" t="s">
        <v>158</v>
      </c>
      <c r="B61" s="126"/>
      <c r="C61" s="126"/>
      <c r="D61" s="127"/>
      <c r="E61" s="89" t="s">
        <v>159</v>
      </c>
      <c r="F61" s="88" t="s">
        <v>160</v>
      </c>
      <c r="G61" s="90">
        <v>44.27</v>
      </c>
    </row>
    <row r="62" spans="1:26" ht="14.25" customHeight="1">
      <c r="A62" s="125" t="s">
        <v>161</v>
      </c>
      <c r="B62" s="126"/>
      <c r="C62" s="126"/>
      <c r="D62" s="127"/>
      <c r="E62" s="89" t="s">
        <v>162</v>
      </c>
      <c r="F62" s="88" t="s">
        <v>163</v>
      </c>
      <c r="G62" s="90">
        <v>63.36</v>
      </c>
    </row>
    <row r="63" spans="1:26" ht="17.25" customHeight="1">
      <c r="A63" s="125" t="s">
        <v>164</v>
      </c>
      <c r="B63" s="126"/>
      <c r="C63" s="126"/>
      <c r="D63" s="127"/>
      <c r="E63" s="89" t="s">
        <v>156</v>
      </c>
      <c r="F63" s="88" t="s">
        <v>157</v>
      </c>
      <c r="G63" s="90">
        <v>13</v>
      </c>
    </row>
    <row r="64" spans="1:26" ht="17.25" customHeight="1">
      <c r="A64" s="125" t="s">
        <v>165</v>
      </c>
      <c r="B64" s="126"/>
      <c r="C64" s="126"/>
      <c r="D64" s="127"/>
      <c r="E64" s="89" t="s">
        <v>159</v>
      </c>
      <c r="F64" s="88" t="s">
        <v>166</v>
      </c>
      <c r="G64" s="90">
        <v>319.83</v>
      </c>
    </row>
    <row r="65" spans="1:8" s="4" customFormat="1" ht="13.5" customHeight="1">
      <c r="A65" s="161" t="s">
        <v>7</v>
      </c>
      <c r="B65" s="162"/>
      <c r="C65" s="162"/>
      <c r="D65" s="163"/>
      <c r="E65" s="91"/>
      <c r="F65" s="92"/>
      <c r="G65" s="93">
        <f>SUM(G59:G64)</f>
        <v>492.07</v>
      </c>
      <c r="H65" s="48"/>
    </row>
    <row r="66" spans="1:8">
      <c r="A66" s="84" t="s">
        <v>50</v>
      </c>
      <c r="D66" s="87"/>
      <c r="E66" s="87"/>
      <c r="F66" s="87"/>
      <c r="G66" s="87"/>
    </row>
    <row r="67" spans="1:8">
      <c r="A67" s="84" t="s">
        <v>51</v>
      </c>
      <c r="D67" s="87"/>
      <c r="E67" s="87"/>
      <c r="F67" s="87"/>
      <c r="G67" s="87"/>
    </row>
    <row r="68" spans="1:8" ht="23.25" customHeight="1">
      <c r="A68" s="164" t="s">
        <v>66</v>
      </c>
      <c r="B68" s="129"/>
      <c r="C68" s="129"/>
      <c r="D68" s="129"/>
      <c r="E68" s="165"/>
      <c r="F68" s="94" t="s">
        <v>63</v>
      </c>
      <c r="G68" s="95" t="s">
        <v>65</v>
      </c>
    </row>
    <row r="69" spans="1:8">
      <c r="A69" s="164" t="s">
        <v>167</v>
      </c>
      <c r="B69" s="129"/>
      <c r="C69" s="129"/>
      <c r="D69" s="129"/>
      <c r="E69" s="165"/>
      <c r="F69" s="88">
        <v>1</v>
      </c>
      <c r="G69" s="88" t="s">
        <v>168</v>
      </c>
    </row>
    <row r="70" spans="1:8">
      <c r="A70" s="87"/>
      <c r="D70" s="87"/>
      <c r="E70" s="87"/>
      <c r="F70" s="87"/>
      <c r="G70" s="87"/>
    </row>
    <row r="71" spans="1:8" s="4" customFormat="1">
      <c r="A71" s="84" t="s">
        <v>81</v>
      </c>
      <c r="B71" s="96"/>
      <c r="C71" s="97"/>
      <c r="D71" s="84"/>
      <c r="E71" s="84"/>
      <c r="F71" s="84"/>
      <c r="G71" s="84"/>
      <c r="H71" s="48"/>
    </row>
    <row r="72" spans="1:8">
      <c r="A72" s="160" t="s">
        <v>82</v>
      </c>
      <c r="B72" s="132"/>
      <c r="C72" s="157" t="s">
        <v>83</v>
      </c>
      <c r="D72" s="132"/>
      <c r="E72" s="88" t="s">
        <v>84</v>
      </c>
      <c r="F72" s="88" t="s">
        <v>85</v>
      </c>
      <c r="G72" s="88" t="s">
        <v>86</v>
      </c>
    </row>
    <row r="73" spans="1:8">
      <c r="A73" s="160" t="s">
        <v>98</v>
      </c>
      <c r="B73" s="132"/>
      <c r="C73" s="158" t="s">
        <v>87</v>
      </c>
      <c r="D73" s="159"/>
      <c r="E73" s="88">
        <v>4</v>
      </c>
      <c r="F73" s="88" t="s">
        <v>87</v>
      </c>
      <c r="G73" s="88" t="s">
        <v>87</v>
      </c>
    </row>
    <row r="74" spans="1:8">
      <c r="A74" s="87"/>
      <c r="D74" s="87"/>
      <c r="E74" s="87"/>
      <c r="F74" s="87"/>
      <c r="G74" s="87"/>
    </row>
    <row r="76" spans="1:8">
      <c r="A76" s="84" t="s">
        <v>120</v>
      </c>
      <c r="B76" s="98"/>
      <c r="C76" s="99"/>
      <c r="D76" s="84"/>
      <c r="E76" s="50"/>
      <c r="F76" s="50"/>
      <c r="G76" s="51"/>
    </row>
    <row r="77" spans="1:8">
      <c r="A77" s="84" t="s">
        <v>143</v>
      </c>
      <c r="B77" s="98"/>
      <c r="C77" s="99"/>
      <c r="D77" s="84"/>
      <c r="E77" s="50"/>
      <c r="F77" s="50"/>
      <c r="G77" s="51"/>
    </row>
    <row r="78" spans="1:8" ht="56.25" customHeight="1">
      <c r="A78" s="152" t="s">
        <v>169</v>
      </c>
      <c r="B78" s="153"/>
      <c r="C78" s="153"/>
      <c r="D78" s="153"/>
      <c r="E78" s="153"/>
      <c r="F78" s="153"/>
      <c r="G78" s="153"/>
    </row>
    <row r="81" spans="1:6">
      <c r="A81" s="48" t="s">
        <v>88</v>
      </c>
      <c r="B81" s="96"/>
      <c r="C81" s="97"/>
      <c r="D81" s="48"/>
      <c r="E81" s="48" t="s">
        <v>89</v>
      </c>
      <c r="F81" s="48"/>
    </row>
    <row r="82" spans="1:6">
      <c r="A82" s="48" t="s">
        <v>90</v>
      </c>
      <c r="B82" s="96"/>
      <c r="C82" s="97"/>
      <c r="D82" s="48"/>
      <c r="E82" s="48"/>
      <c r="F82" s="48"/>
    </row>
    <row r="83" spans="1:6">
      <c r="A83" s="48" t="s">
        <v>119</v>
      </c>
      <c r="B83" s="96"/>
      <c r="C83" s="97"/>
      <c r="D83" s="48"/>
      <c r="E83" s="48"/>
      <c r="F83" s="48"/>
    </row>
    <row r="85" spans="1:6">
      <c r="A85" s="100" t="s">
        <v>91</v>
      </c>
      <c r="B85" s="101"/>
    </row>
    <row r="86" spans="1:6">
      <c r="A86" s="100" t="s">
        <v>92</v>
      </c>
      <c r="B86" s="101"/>
      <c r="C86" s="86" t="s">
        <v>25</v>
      </c>
    </row>
    <row r="87" spans="1:6">
      <c r="A87" s="100" t="s">
        <v>93</v>
      </c>
      <c r="B87" s="101"/>
      <c r="C87" s="86" t="s">
        <v>94</v>
      </c>
    </row>
    <row r="88" spans="1:6">
      <c r="A88" s="100" t="s">
        <v>95</v>
      </c>
      <c r="B88" s="101"/>
      <c r="C88" s="86" t="s">
        <v>96</v>
      </c>
    </row>
  </sheetData>
  <mergeCells count="58">
    <mergeCell ref="A7:B7"/>
    <mergeCell ref="A38:B38"/>
    <mergeCell ref="A39:B39"/>
    <mergeCell ref="A22:B22"/>
    <mergeCell ref="A29:B29"/>
    <mergeCell ref="A34:B34"/>
    <mergeCell ref="A36:B36"/>
    <mergeCell ref="A37:B37"/>
    <mergeCell ref="A31:B31"/>
    <mergeCell ref="A33:B33"/>
    <mergeCell ref="A60:D60"/>
    <mergeCell ref="A54:B54"/>
    <mergeCell ref="A55:B55"/>
    <mergeCell ref="A3:B3"/>
    <mergeCell ref="A4:B4"/>
    <mergeCell ref="A5:B5"/>
    <mergeCell ref="A51:B51"/>
    <mergeCell ref="A52:B52"/>
    <mergeCell ref="A44:B44"/>
    <mergeCell ref="A13:B13"/>
    <mergeCell ref="A14:B14"/>
    <mergeCell ref="A16:B16"/>
    <mergeCell ref="A17:B17"/>
    <mergeCell ref="A20:B20"/>
    <mergeCell ref="A19:B19"/>
    <mergeCell ref="A6:B6"/>
    <mergeCell ref="A43:B43"/>
    <mergeCell ref="A61:D61"/>
    <mergeCell ref="A62:D62"/>
    <mergeCell ref="A78:G78"/>
    <mergeCell ref="A46:B46"/>
    <mergeCell ref="A47:B47"/>
    <mergeCell ref="C72:D72"/>
    <mergeCell ref="C73:D73"/>
    <mergeCell ref="A72:B72"/>
    <mergeCell ref="A73:B73"/>
    <mergeCell ref="A65:D65"/>
    <mergeCell ref="A68:E68"/>
    <mergeCell ref="A69:E69"/>
    <mergeCell ref="A58:D58"/>
    <mergeCell ref="A59:D59"/>
    <mergeCell ref="A48:B48"/>
    <mergeCell ref="A63:D63"/>
    <mergeCell ref="A64:D64"/>
    <mergeCell ref="A9:B9"/>
    <mergeCell ref="A10:H10"/>
    <mergeCell ref="A11:B11"/>
    <mergeCell ref="A56:H56"/>
    <mergeCell ref="G26:G27"/>
    <mergeCell ref="A25:B25"/>
    <mergeCell ref="A26:B27"/>
    <mergeCell ref="C26:C27"/>
    <mergeCell ref="D26:D27"/>
    <mergeCell ref="E26:E27"/>
    <mergeCell ref="F26:F27"/>
    <mergeCell ref="A53:B53"/>
    <mergeCell ref="A50:B50"/>
    <mergeCell ref="A42:B42"/>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ЭкОтдел</cp:lastModifiedBy>
  <cp:lastPrinted>2018-02-20T06:23:36Z</cp:lastPrinted>
  <dcterms:created xsi:type="dcterms:W3CDTF">2013-02-18T04:38:06Z</dcterms:created>
  <dcterms:modified xsi:type="dcterms:W3CDTF">2018-04-22T22:24:04Z</dcterms:modified>
</cp:coreProperties>
</file>