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D4" i="8" l="1"/>
  <c r="G27" i="8"/>
  <c r="F24" i="8"/>
  <c r="G24" i="8"/>
  <c r="G21" i="8"/>
  <c r="G18" i="8"/>
  <c r="G15" i="8"/>
  <c r="G12" i="8"/>
  <c r="G8" i="8"/>
  <c r="F8" i="8"/>
  <c r="E24" i="8"/>
  <c r="E8" i="8"/>
  <c r="H8" i="8"/>
  <c r="F32" i="8"/>
  <c r="F34" i="8"/>
  <c r="E32" i="8"/>
  <c r="E34" i="8"/>
  <c r="G34" i="8"/>
  <c r="H34" i="8"/>
  <c r="F36" i="8"/>
  <c r="E36" i="8"/>
  <c r="G38" i="8"/>
  <c r="G39" i="8"/>
  <c r="G40" i="8"/>
  <c r="G41" i="8"/>
  <c r="G36" i="8"/>
  <c r="H36" i="8"/>
  <c r="H48" i="8"/>
  <c r="F33" i="8"/>
  <c r="E33" i="8"/>
  <c r="G60" i="8"/>
  <c r="G33" i="8"/>
  <c r="H33" i="8"/>
  <c r="H47" i="8"/>
  <c r="D45" i="8"/>
  <c r="G32" i="8"/>
  <c r="G42" i="8"/>
  <c r="G44" i="8"/>
  <c r="F42" i="8"/>
  <c r="F44" i="8"/>
  <c r="E42" i="8"/>
  <c r="E44" i="8"/>
  <c r="H45" i="8"/>
  <c r="H46" i="8"/>
  <c r="G30" i="8"/>
  <c r="F30" i="8"/>
  <c r="E30" i="8"/>
  <c r="G10" i="8"/>
  <c r="H41" i="8"/>
  <c r="H40" i="8"/>
  <c r="H39" i="8"/>
  <c r="H38" i="8"/>
  <c r="C34" i="8"/>
  <c r="C33" i="8"/>
  <c r="C8" i="8"/>
  <c r="C30" i="8"/>
  <c r="C29" i="8"/>
  <c r="C26" i="8"/>
  <c r="C25" i="8"/>
  <c r="C23" i="8"/>
  <c r="C22" i="8"/>
  <c r="C20" i="8"/>
  <c r="C19" i="8"/>
  <c r="C17" i="8"/>
  <c r="C16" i="8"/>
  <c r="C14" i="8"/>
  <c r="C13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26" i="8"/>
  <c r="F25" i="8"/>
  <c r="E26" i="8"/>
  <c r="E25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E13" i="8"/>
  <c r="F10" i="8"/>
  <c r="F9" i="8"/>
  <c r="E10" i="8"/>
  <c r="E9" i="8"/>
  <c r="D30" i="8"/>
  <c r="D29" i="8"/>
  <c r="D26" i="8"/>
  <c r="D25" i="8"/>
  <c r="D23" i="8"/>
  <c r="D22" i="8"/>
  <c r="D20" i="8"/>
  <c r="D19" i="8"/>
  <c r="D17" i="8"/>
  <c r="D16" i="8"/>
  <c r="D14" i="8"/>
  <c r="D13" i="8"/>
  <c r="D10" i="8"/>
  <c r="D9" i="8"/>
  <c r="C10" i="8"/>
  <c r="C9" i="8"/>
  <c r="G9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<sst xmlns="http://schemas.openxmlformats.org/spreadsheetml/2006/main" count="180" uniqueCount="156">
  <si>
    <t>ИТОГО:</t>
  </si>
  <si>
    <t>2-222-160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</si>
  <si>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</si>
  <si>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</si>
  <si>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</si>
  <si>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</si>
  <si>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</si>
  <si>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</si>
  <si>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1.1 Обслуж. общедом. коммуникаций</t>
  </si>
  <si>
    <t>1.3 Сан содерж. л/клеток</t>
  </si>
  <si>
    <t>1.4 Сан содерж. м/провода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</si>
  <si>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</si>
  <si>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</si>
  <si>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</si>
  <si>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</si>
  <si>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</si>
  <si>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</si>
  <si>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</si>
  <si>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</si>
  <si>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</si>
  <si>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</si>
  <si>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</si>
  <si>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</si>
  <si>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</si>
  <si>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</si>
  <si>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</si>
  <si>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</si>
  <si>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</si>
  <si>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</si>
  <si>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</si>
  <si>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</si>
  <si>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</si>
  <si>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</si>
  <si>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</si>
  <si>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</si>
  <si>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</si>
  <si>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</si>
  <si>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 xml:space="preserve">                       об исполнении договора управления многоквартирным домом </t>
  </si>
  <si>
    <t xml:space="preserve">                                                                ул.</t>
  </si>
  <si>
    <t xml:space="preserve">№ 58 по ул. Нерчинской </t>
  </si>
  <si>
    <t>Часть 1.</t>
  </si>
  <si>
    <t>1.Сведения об Управляющей компании Ленинского района</t>
  </si>
  <si>
    <t>1</t>
  </si>
  <si>
    <t>Наименвание юридического лица</t>
  </si>
  <si>
    <t xml:space="preserve"> ООО "Управляющая компания Ленинского района"</t>
  </si>
  <si>
    <t>2</t>
  </si>
  <si>
    <t>ФИО руководителя</t>
  </si>
  <si>
    <t>3</t>
  </si>
  <si>
    <t>Свидетельство о гос регистрации юр лица</t>
  </si>
  <si>
    <t>от 27 .04. 2005г. Серия 25 № 01277949</t>
  </si>
  <si>
    <t>4</t>
  </si>
  <si>
    <t>Фактический и юридический адрес</t>
  </si>
  <si>
    <t>690005 г.Владивосток, ул. Светланская, 183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</si>
  <si>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</si>
  <si>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</si>
  <si>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</si>
  <si>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</si>
  <si>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</si>
  <si>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</si>
  <si>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</si>
  <si>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</si>
  <si>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</si>
  <si>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</si>
  <si>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</si>
  <si>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</si>
  <si>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</si>
  <si>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</si>
  <si>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6</t>
  </si>
  <si>
    <t>Адрес электронной почты:</t>
  </si>
  <si>
    <t>uklr2006@mail.ru</t>
  </si>
  <si>
    <t>7</t>
  </si>
  <si>
    <t>Адрес официального сайта в сети "Интернет"</t>
  </si>
  <si>
    <t xml:space="preserve">     uk-lr.ru</t>
  </si>
  <si>
    <t>8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</si>
  <si>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</si>
  <si>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</si>
  <si>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</si>
  <si>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</si>
  <si>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</si>
  <si>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</si>
  <si>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</si>
  <si>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ООО " Ярд"</t>
  </si>
  <si>
    <t>ул. Светланская, 183</t>
  </si>
  <si>
    <t>Техническое обслуживание общего имущества:</t>
  </si>
  <si>
    <t>2-673-747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</si>
  <si>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</si>
  <si>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</si>
  <si>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</si>
  <si>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</si>
  <si>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</si>
  <si>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</si>
  <si>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</si>
  <si>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</si>
  <si>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3. Техническая характеристика дома:</t>
  </si>
  <si>
    <t>Год постройки</t>
  </si>
  <si>
    <t>Количество этажей</t>
  </si>
  <si>
    <t>12 этажей</t>
  </si>
  <si>
    <t>Количество подъездов</t>
  </si>
  <si>
    <t>1 подъзд</t>
  </si>
  <si>
    <t>Количество лифтов</t>
  </si>
  <si>
    <t>2 лифт</t>
  </si>
  <si>
    <t>Количество м/ проводов</t>
  </si>
  <si>
    <t>1 м/провод</t>
  </si>
  <si>
    <t>Площадь жилых помещений</t>
  </si>
  <si>
    <t>Площадь не жилых помещений</t>
  </si>
  <si>
    <t>Площадь мест общего пользования</t>
  </si>
  <si>
    <t>Договор управления</t>
  </si>
  <si>
    <t>Часть 4</t>
  </si>
  <si>
    <t>ООО "Комфорт"</t>
  </si>
  <si>
    <t>обязательное страхование лифтов</t>
  </si>
  <si>
    <t>ул. Тунгусская,8</t>
  </si>
  <si>
    <t>Кр Знамени ,94</t>
  </si>
  <si>
    <t>количество проживающих</t>
  </si>
  <si>
    <t>итого по дому:</t>
  </si>
  <si>
    <t>Прочие работы и услуги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</si>
  <si>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</si>
  <si>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</si>
  <si>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</si>
  <si>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</si>
  <si>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</si>
  <si>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</si>
  <si>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</si>
  <si>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Ресо -Гарантия</t>
  </si>
  <si>
    <t>всего: 1164,9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</si>
  <si>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</si>
  <si>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</si>
  <si>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</si>
  <si>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</si>
  <si>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</si>
  <si>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</si>
  <si>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2019 г.</t>
  </si>
  <si>
    <t>ООО " Восток Мегаполис"</t>
  </si>
  <si>
    <t>3668,20 кв.м</t>
  </si>
  <si>
    <t>159 чел.</t>
  </si>
  <si>
    <t>2-205-087</t>
  </si>
  <si>
    <t>А.А. Тяптин</t>
  </si>
  <si>
    <t>План по статье "текущий ремонт" на 2020 год.</t>
  </si>
  <si>
    <t>3. Перечень работ, выполненных по статье " текущий ремонт"  в 2019 году.</t>
  </si>
  <si>
    <t>Ремонт пластиковых окон -замена фурнитуры</t>
  </si>
  <si>
    <t>1 компл</t>
  </si>
  <si>
    <t>Позитив Плюс</t>
  </si>
  <si>
    <t>Замена ручек на пластиковых окнах</t>
  </si>
  <si>
    <t>1 шт</t>
  </si>
  <si>
    <t>АЛМИ</t>
  </si>
  <si>
    <t>Аварийная замена стояков канализации ХГВС, кв.9,16</t>
  </si>
  <si>
    <t>18 пм</t>
  </si>
  <si>
    <t>Комфорт</t>
  </si>
  <si>
    <t>Аварийная замена розлива</t>
  </si>
  <si>
    <t>16 пм</t>
  </si>
  <si>
    <t>переходящие остатки д/ср-в на конец 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</si>
  <si>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</si>
  <si>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начало 01.01. 2019 г.</t>
  </si>
  <si>
    <t>1.Отчет об исполнении договора управления за 2019 г.(тыс.р.)</t>
  </si>
  <si>
    <r>
      <t>Предложение управляющей компании:</t>
    </r>
    <r>
      <rPr>
        <sz val="10"/>
        <color theme="1"/>
        <rFont val="Calibri"/>
        <family val="2"/>
        <charset val="204"/>
        <scheme val="minor"/>
      </rPr>
      <t xml:space="preserve"> косметический  ремонт подъезда. Собственникам необходимо предоставить протокол общего собрания на выполнение предложенных или иных необходимых работ.</t>
    </r>
  </si>
  <si>
    <t xml:space="preserve">исх. №     493/03    от     04.03.2020 г. </t>
  </si>
  <si>
    <t>Тяптин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</si>
</sst>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theme="10"/>
      <name val="Calibri"/>
      <family val="2"/>
      <charset val="204"/>
    </font>
    <font>
      <b/>
      <sz val="8"/>
      <name val="Arial"/>
      <family val="2"/>
      <charset val="204"/>
    </font>
    <font>
      <b/>
      <u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7" fillId="0" borderId="0" xfId="1" applyFont="1"/>
    <xf numFmtId="0" fontId="1" fillId="0" borderId="0" xfId="1"/>
    <xf numFmtId="0" fontId="8" fillId="0" borderId="0" xfId="0" applyFont="1"/>
    <xf numFmtId="0" fontId="0" fillId="0" borderId="0" xfId="0" applyFill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/>
    <xf numFmtId="0" fontId="2" fillId="0" borderId="1" xfId="0" applyFont="1" applyFill="1" applyBorder="1"/>
    <xf numFmtId="0" fontId="9" fillId="0" borderId="1" xfId="1" applyFont="1" applyFill="1" applyBorder="1" applyAlignment="1">
      <alignment wrapText="1"/>
    </xf>
    <xf numFmtId="0" fontId="10" fillId="0" borderId="1" xfId="0" applyFont="1" applyBorder="1" applyAlignment="1"/>
    <xf numFmtId="0" fontId="10" fillId="0" borderId="1" xfId="0" applyFont="1" applyBorder="1"/>
    <xf numFmtId="0" fontId="10" fillId="0" borderId="1" xfId="0" applyFont="1" applyFill="1" applyBorder="1" applyAlignment="1"/>
    <xf numFmtId="49" fontId="9" fillId="0" borderId="11" xfId="1" applyNumberFormat="1" applyFont="1" applyFill="1" applyBorder="1" applyAlignment="1">
      <alignment horizontal="center"/>
    </xf>
    <xf numFmtId="0" fontId="9" fillId="0" borderId="11" xfId="1" applyFont="1" applyFill="1" applyBorder="1"/>
    <xf numFmtId="0" fontId="7" fillId="0" borderId="11" xfId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0" fontId="13" fillId="0" borderId="11" xfId="1" applyFont="1" applyFill="1" applyBorder="1" applyAlignment="1">
      <alignment horizontal="left"/>
    </xf>
    <xf numFmtId="0" fontId="2" fillId="0" borderId="1" xfId="0" applyFont="1" applyBorder="1"/>
    <xf numFmtId="0" fontId="13" fillId="0" borderId="2" xfId="1" applyFont="1" applyFill="1" applyBorder="1" applyAlignment="1">
      <alignment horizontal="left" wrapText="1"/>
    </xf>
    <xf numFmtId="0" fontId="13" fillId="0" borderId="7" xfId="1" applyFont="1" applyFill="1" applyBorder="1" applyAlignment="1">
      <alignment horizontal="left" wrapText="1"/>
    </xf>
    <xf numFmtId="0" fontId="13" fillId="0" borderId="8" xfId="1" applyFont="1" applyFill="1" applyBorder="1" applyAlignment="1">
      <alignment horizontal="left" wrapText="1"/>
    </xf>
    <xf numFmtId="0" fontId="5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 applyBorder="1" applyAlignment="1"/>
    <xf numFmtId="0" fontId="0" fillId="0" borderId="0" xfId="0" applyFill="1" applyBorder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2" fontId="0" fillId="0" borderId="0" xfId="0" applyNumberFormat="1"/>
    <xf numFmtId="4" fontId="5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5" fillId="0" borderId="2" xfId="0" applyNumberFormat="1" applyFont="1" applyFill="1" applyBorder="1" applyAlignment="1"/>
    <xf numFmtId="4" fontId="3" fillId="0" borderId="8" xfId="0" applyNumberFormat="1" applyFont="1" applyBorder="1" applyAlignment="1"/>
    <xf numFmtId="4" fontId="5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left"/>
    </xf>
    <xf numFmtId="4" fontId="2" fillId="0" borderId="8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2" fillId="0" borderId="8" xfId="0" applyNumberFormat="1" applyFont="1" applyBorder="1"/>
    <xf numFmtId="4" fontId="2" fillId="0" borderId="2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/>
    <xf numFmtId="0" fontId="14" fillId="0" borderId="0" xfId="0" applyFont="1"/>
    <xf numFmtId="14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8" xfId="2" applyNumberFormat="1" applyFont="1" applyFill="1" applyBorder="1" applyAlignment="1" applyProtection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8" xfId="1" applyNumberFormat="1" applyFont="1" applyFill="1" applyBorder="1" applyAlignment="1">
      <alignment horizontal="center"/>
    </xf>
    <xf numFmtId="0" fontId="13" fillId="0" borderId="2" xfId="1" applyFont="1" applyFill="1" applyBorder="1" applyAlignment="1">
      <alignment horizontal="left" wrapText="1"/>
    </xf>
    <xf numFmtId="0" fontId="13" fillId="0" borderId="7" xfId="1" applyFont="1" applyFill="1" applyBorder="1" applyAlignment="1">
      <alignment horizontal="left" wrapText="1"/>
    </xf>
    <xf numFmtId="0" fontId="13" fillId="0" borderId="8" xfId="1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11" fillId="0" borderId="2" xfId="2" applyNumberFormat="1" applyFill="1" applyBorder="1" applyAlignment="1" applyProtection="1">
      <alignment horizontal="center"/>
    </xf>
    <xf numFmtId="49" fontId="11" fillId="0" borderId="8" xfId="2" applyNumberFormat="1" applyFill="1" applyBorder="1" applyAlignment="1" applyProtection="1">
      <alignment horizontal="center"/>
    </xf>
    <xf numFmtId="0" fontId="9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9" fillId="0" borderId="2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2" borderId="8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2" fillId="0" borderId="2" xfId="0" applyNumberFormat="1" applyFont="1" applyFill="1" applyBorder="1" applyAlignment="1">
      <alignment horizontal="left" wrapText="1"/>
    </xf>
    <xf numFmtId="4" fontId="2" fillId="0" borderId="8" xfId="0" applyNumberFormat="1" applyFont="1" applyBorder="1" applyAlignment="1">
      <alignment horizontal="left" wrapText="1"/>
    </xf>
    <xf numFmtId="4" fontId="5" fillId="0" borderId="2" xfId="0" applyNumberFormat="1" applyFont="1" applyFill="1" applyBorder="1" applyAlignment="1"/>
    <xf numFmtId="4" fontId="0" fillId="0" borderId="8" xfId="0" applyNumberFormat="1" applyBorder="1" applyAlignment="1"/>
    <xf numFmtId="4" fontId="5" fillId="0" borderId="2" xfId="0" applyNumberFormat="1" applyFont="1" applyFill="1" applyBorder="1" applyAlignment="1">
      <alignment horizontal="left"/>
    </xf>
    <xf numFmtId="4" fontId="3" fillId="0" borderId="8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4" fontId="2" fillId="0" borderId="3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wrapText="1"/>
    </xf>
    <xf numFmtId="4" fontId="2" fillId="0" borderId="9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4" fontId="5" fillId="0" borderId="3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left"/>
    </xf>
    <xf numFmtId="4" fontId="0" fillId="0" borderId="8" xfId="0" applyNumberFormat="1" applyBorder="1" applyAlignment="1">
      <alignment horizontal="left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2" xfId="0" applyFont="1" applyFill="1" applyBorder="1" applyAlignment="1"/>
    <xf numFmtId="0" fontId="3" fillId="0" borderId="8" xfId="0" applyFont="1" applyBorder="1" applyAlignment="1"/>
    <xf numFmtId="4" fontId="5" fillId="0" borderId="2" xfId="0" applyNumberFormat="1" applyFont="1" applyFill="1" applyBorder="1" applyAlignment="1">
      <alignment horizontal="center"/>
    </xf>
    <xf numFmtId="4" fontId="0" fillId="0" borderId="7" xfId="0" applyNumberFormat="1" applyBorder="1" applyAlignment="1"/>
    <xf numFmtId="4" fontId="5" fillId="0" borderId="2" xfId="0" applyNumberFormat="1" applyFont="1" applyFill="1" applyBorder="1" applyAlignment="1">
      <alignment wrapText="1"/>
    </xf>
    <xf numFmtId="4" fontId="0" fillId="0" borderId="8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Border="1" applyAlignment="1">
      <alignment wrapText="1"/>
    </xf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E11" sqref="E1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0" t="s">
        <v>130</v>
      </c>
      <c r="C1" s="21"/>
    </row>
    <row r="2" spans="1:4" x14ac:dyDescent="0.25">
      <c r="A2" s="20" t="s">
        <v>37</v>
      </c>
      <c r="C2" s="1"/>
    </row>
    <row r="3" spans="1:4" ht="15.75" x14ac:dyDescent="0.25">
      <c r="B3" s="1" t="s">
        <v>38</v>
      </c>
      <c r="C3" s="22" t="s">
        <v>39</v>
      </c>
    </row>
    <row r="4" spans="1:4" x14ac:dyDescent="0.25">
      <c r="A4" s="79" t="s">
        <v>154</v>
      </c>
      <c r="C4" s="1"/>
    </row>
    <row r="5" spans="1:4" x14ac:dyDescent="0.25">
      <c r="A5" s="1" t="s">
        <v>40</v>
      </c>
      <c r="C5" s="1"/>
    </row>
    <row r="6" spans="1:4" x14ac:dyDescent="0.25">
      <c r="A6" s="1" t="s">
        <v>41</v>
      </c>
      <c r="B6" s="6"/>
      <c r="C6" s="5"/>
      <c r="D6" s="6"/>
    </row>
    <row r="7" spans="1:4" x14ac:dyDescent="0.25">
      <c r="A7" s="23"/>
    </row>
    <row r="8" spans="1:4" x14ac:dyDescent="0.25">
      <c r="A8" s="24" t="s">
        <v>42</v>
      </c>
      <c r="B8" s="25" t="s">
        <v>43</v>
      </c>
      <c r="C8" s="26" t="s">
        <v>44</v>
      </c>
      <c r="D8" s="27"/>
    </row>
    <row r="9" spans="1:4" x14ac:dyDescent="0.25">
      <c r="A9" s="24" t="s">
        <v>45</v>
      </c>
      <c r="B9" s="25" t="s">
        <v>46</v>
      </c>
      <c r="C9" s="94" t="s">
        <v>155</v>
      </c>
      <c r="D9" s="95"/>
    </row>
    <row r="10" spans="1:4" ht="23.25" x14ac:dyDescent="0.25">
      <c r="A10" s="24" t="s">
        <v>47</v>
      </c>
      <c r="B10" s="28" t="s">
        <v>48</v>
      </c>
      <c r="C10" s="84" t="s">
        <v>49</v>
      </c>
      <c r="D10" s="91"/>
    </row>
    <row r="11" spans="1:4" x14ac:dyDescent="0.25">
      <c r="A11" s="24" t="s">
        <v>50</v>
      </c>
      <c r="B11" s="25" t="s">
        <v>51</v>
      </c>
      <c r="C11" s="96" t="s">
        <v>52</v>
      </c>
      <c r="D11" s="97"/>
    </row>
    <row r="12" spans="1:4" x14ac:dyDescent="0.25">
      <c r="A12" s="98">
        <v>5</v>
      </c>
      <c r="B12" s="98" t="s">
        <v>53</v>
      </c>
      <c r="C12" s="29" t="s">
        <v>54</v>
      </c>
      <c r="D12" s="30" t="s">
        <v>55</v>
      </c>
    </row>
    <row r="13" spans="1:4" x14ac:dyDescent="0.25">
      <c r="A13" s="98"/>
      <c r="B13" s="98"/>
      <c r="C13" s="29" t="s">
        <v>56</v>
      </c>
      <c r="D13" s="30" t="s">
        <v>57</v>
      </c>
    </row>
    <row r="14" spans="1:4" x14ac:dyDescent="0.25">
      <c r="A14" s="98"/>
      <c r="B14" s="98"/>
      <c r="C14" s="29" t="s">
        <v>58</v>
      </c>
      <c r="D14" s="30" t="s">
        <v>59</v>
      </c>
    </row>
    <row r="15" spans="1:4" x14ac:dyDescent="0.25">
      <c r="A15" s="98"/>
      <c r="B15" s="98"/>
      <c r="C15" s="29" t="s">
        <v>60</v>
      </c>
      <c r="D15" s="30" t="s">
        <v>62</v>
      </c>
    </row>
    <row r="16" spans="1:4" x14ac:dyDescent="0.25">
      <c r="A16" s="98"/>
      <c r="B16" s="98"/>
      <c r="C16" s="29" t="s">
        <v>61</v>
      </c>
      <c r="D16" s="30" t="s">
        <v>55</v>
      </c>
    </row>
    <row r="17" spans="1:4" x14ac:dyDescent="0.25">
      <c r="A17" s="98"/>
      <c r="B17" s="98"/>
      <c r="C17" s="29" t="s">
        <v>63</v>
      </c>
      <c r="D17" s="30" t="s">
        <v>64</v>
      </c>
    </row>
    <row r="18" spans="1:4" x14ac:dyDescent="0.25">
      <c r="A18" s="98"/>
      <c r="B18" s="98"/>
      <c r="C18" s="31" t="s">
        <v>65</v>
      </c>
      <c r="D18" s="30" t="s">
        <v>66</v>
      </c>
    </row>
    <row r="19" spans="1:4" x14ac:dyDescent="0.25">
      <c r="A19" s="24" t="s">
        <v>67</v>
      </c>
      <c r="B19" s="25" t="s">
        <v>68</v>
      </c>
      <c r="C19" s="92" t="s">
        <v>69</v>
      </c>
      <c r="D19" s="93"/>
    </row>
    <row r="20" spans="1:4" x14ac:dyDescent="0.25">
      <c r="A20" s="24" t="s">
        <v>70</v>
      </c>
      <c r="B20" s="25" t="s">
        <v>71</v>
      </c>
      <c r="C20" s="82" t="s">
        <v>72</v>
      </c>
      <c r="D20" s="83"/>
    </row>
    <row r="21" spans="1:4" x14ac:dyDescent="0.25">
      <c r="A21" s="24" t="s">
        <v>73</v>
      </c>
      <c r="B21" s="25" t="s">
        <v>74</v>
      </c>
      <c r="C21" s="84" t="s">
        <v>75</v>
      </c>
      <c r="D21" s="85"/>
    </row>
    <row r="22" spans="1:4" x14ac:dyDescent="0.25">
      <c r="A22" s="32"/>
      <c r="B22" s="33"/>
      <c r="C22" s="32"/>
      <c r="D22" s="32"/>
    </row>
    <row r="23" spans="1:4" x14ac:dyDescent="0.25">
      <c r="A23" s="34" t="s">
        <v>76</v>
      </c>
      <c r="B23" s="35"/>
      <c r="C23" s="35"/>
      <c r="D23" s="35"/>
    </row>
    <row r="24" spans="1:4" x14ac:dyDescent="0.25">
      <c r="A24" s="36"/>
      <c r="B24" s="35"/>
      <c r="C24" s="35"/>
      <c r="D24" s="35"/>
    </row>
    <row r="25" spans="1:4" ht="23.25" x14ac:dyDescent="0.25">
      <c r="A25" s="37"/>
      <c r="B25" s="4" t="s">
        <v>77</v>
      </c>
      <c r="C25" s="2" t="s">
        <v>78</v>
      </c>
      <c r="D25" s="19" t="s">
        <v>79</v>
      </c>
    </row>
    <row r="26" spans="1:4" ht="27" customHeight="1" x14ac:dyDescent="0.25">
      <c r="A26" s="86" t="s">
        <v>80</v>
      </c>
      <c r="B26" s="87"/>
      <c r="C26" s="87"/>
      <c r="D26" s="88"/>
    </row>
    <row r="27" spans="1:4" x14ac:dyDescent="0.25">
      <c r="A27" s="38"/>
      <c r="B27" s="39"/>
      <c r="C27" s="39"/>
      <c r="D27" s="40"/>
    </row>
    <row r="28" spans="1:4" x14ac:dyDescent="0.25">
      <c r="A28" s="2">
        <v>1</v>
      </c>
      <c r="B28" s="37" t="s">
        <v>81</v>
      </c>
      <c r="C28" s="37" t="s">
        <v>82</v>
      </c>
      <c r="D28" s="37" t="s">
        <v>1</v>
      </c>
    </row>
    <row r="29" spans="1:4" x14ac:dyDescent="0.25">
      <c r="A29" s="41" t="s">
        <v>83</v>
      </c>
      <c r="B29" s="42"/>
      <c r="C29" s="42"/>
      <c r="D29" s="42"/>
    </row>
    <row r="30" spans="1:4" x14ac:dyDescent="0.25">
      <c r="A30" s="2">
        <v>1</v>
      </c>
      <c r="B30" s="37" t="s">
        <v>108</v>
      </c>
      <c r="C30" s="37" t="s">
        <v>111</v>
      </c>
      <c r="D30" s="3" t="s">
        <v>84</v>
      </c>
    </row>
    <row r="31" spans="1:4" x14ac:dyDescent="0.25">
      <c r="A31" s="41" t="s">
        <v>85</v>
      </c>
      <c r="B31" s="42"/>
      <c r="C31" s="42"/>
      <c r="D31" s="42"/>
    </row>
    <row r="32" spans="1:4" x14ac:dyDescent="0.25">
      <c r="A32" s="41" t="s">
        <v>86</v>
      </c>
      <c r="B32" s="42"/>
      <c r="C32" s="42"/>
      <c r="D32" s="42"/>
    </row>
    <row r="33" spans="1:4" x14ac:dyDescent="0.25">
      <c r="A33" s="2">
        <v>1</v>
      </c>
      <c r="B33" s="37" t="s">
        <v>131</v>
      </c>
      <c r="C33" s="37" t="s">
        <v>110</v>
      </c>
      <c r="D33" s="3" t="s">
        <v>87</v>
      </c>
    </row>
    <row r="34" spans="1:4" x14ac:dyDescent="0.25">
      <c r="A34" s="41" t="s">
        <v>88</v>
      </c>
      <c r="B34" s="42"/>
      <c r="C34" s="42"/>
      <c r="D34" s="42"/>
    </row>
    <row r="35" spans="1:4" x14ac:dyDescent="0.25">
      <c r="A35" s="2">
        <v>1</v>
      </c>
      <c r="B35" s="37" t="s">
        <v>89</v>
      </c>
      <c r="C35" s="37" t="s">
        <v>82</v>
      </c>
      <c r="D35" s="37" t="s">
        <v>90</v>
      </c>
    </row>
    <row r="36" spans="1:4" x14ac:dyDescent="0.25">
      <c r="A36" s="41" t="s">
        <v>91</v>
      </c>
      <c r="B36" s="42"/>
      <c r="C36" s="42"/>
      <c r="D36" s="42"/>
    </row>
    <row r="37" spans="1:4" x14ac:dyDescent="0.25">
      <c r="A37" s="2">
        <v>1</v>
      </c>
      <c r="B37" s="37" t="s">
        <v>92</v>
      </c>
      <c r="C37" s="37" t="s">
        <v>82</v>
      </c>
      <c r="D37" s="37" t="s">
        <v>1</v>
      </c>
    </row>
    <row r="38" spans="1:4" x14ac:dyDescent="0.25">
      <c r="A38" s="1" t="s">
        <v>93</v>
      </c>
      <c r="B38" s="42"/>
      <c r="C38" s="42"/>
      <c r="D38" s="42"/>
    </row>
    <row r="39" spans="1:4" x14ac:dyDescent="0.25">
      <c r="A39" s="2">
        <v>1</v>
      </c>
      <c r="B39" s="37" t="s">
        <v>94</v>
      </c>
      <c r="C39" s="89">
        <v>1980</v>
      </c>
      <c r="D39" s="81"/>
    </row>
    <row r="40" spans="1:4" x14ac:dyDescent="0.25">
      <c r="A40" s="2">
        <v>2</v>
      </c>
      <c r="B40" s="37" t="s">
        <v>95</v>
      </c>
      <c r="C40" s="89" t="s">
        <v>96</v>
      </c>
      <c r="D40" s="81"/>
    </row>
    <row r="41" spans="1:4" x14ac:dyDescent="0.25">
      <c r="A41" s="2">
        <v>3</v>
      </c>
      <c r="B41" s="37" t="s">
        <v>97</v>
      </c>
      <c r="C41" s="89" t="s">
        <v>98</v>
      </c>
      <c r="D41" s="90"/>
    </row>
    <row r="42" spans="1:4" x14ac:dyDescent="0.25">
      <c r="A42" s="2">
        <v>4</v>
      </c>
      <c r="B42" s="37" t="s">
        <v>99</v>
      </c>
      <c r="C42" s="89" t="s">
        <v>100</v>
      </c>
      <c r="D42" s="90"/>
    </row>
    <row r="43" spans="1:4" x14ac:dyDescent="0.25">
      <c r="A43" s="2">
        <v>5</v>
      </c>
      <c r="B43" s="37" t="s">
        <v>101</v>
      </c>
      <c r="C43" s="89" t="s">
        <v>102</v>
      </c>
      <c r="D43" s="90"/>
    </row>
    <row r="44" spans="1:4" x14ac:dyDescent="0.25">
      <c r="A44" s="2">
        <v>6</v>
      </c>
      <c r="B44" s="37" t="s">
        <v>103</v>
      </c>
      <c r="C44" s="89" t="s">
        <v>132</v>
      </c>
      <c r="D44" s="81"/>
    </row>
    <row r="45" spans="1:4" x14ac:dyDescent="0.25">
      <c r="A45" s="2">
        <v>7</v>
      </c>
      <c r="B45" s="37" t="s">
        <v>104</v>
      </c>
      <c r="C45" s="89" t="s">
        <v>28</v>
      </c>
      <c r="D45" s="81"/>
    </row>
    <row r="46" spans="1:4" x14ac:dyDescent="0.25">
      <c r="A46" s="2">
        <v>8</v>
      </c>
      <c r="B46" s="37" t="s">
        <v>105</v>
      </c>
      <c r="C46" s="89" t="s">
        <v>123</v>
      </c>
      <c r="D46" s="81"/>
    </row>
    <row r="47" spans="1:4" x14ac:dyDescent="0.25">
      <c r="A47" s="2">
        <v>9</v>
      </c>
      <c r="B47" s="37" t="s">
        <v>112</v>
      </c>
      <c r="C47" s="89" t="s">
        <v>133</v>
      </c>
      <c r="D47" s="91"/>
    </row>
    <row r="48" spans="1:4" x14ac:dyDescent="0.25">
      <c r="A48" s="2"/>
      <c r="B48" s="37" t="s">
        <v>106</v>
      </c>
      <c r="C48" s="80">
        <v>39083</v>
      </c>
      <c r="D48" s="81"/>
    </row>
    <row r="49" spans="1:4" x14ac:dyDescent="0.25">
      <c r="A49" s="1"/>
    </row>
    <row r="50" spans="1:4" x14ac:dyDescent="0.25">
      <c r="A50" s="1"/>
    </row>
    <row r="52" spans="1:4" x14ac:dyDescent="0.25">
      <c r="A52" s="44"/>
      <c r="B52" s="44"/>
      <c r="C52" s="45"/>
      <c r="D52" s="46"/>
    </row>
    <row r="53" spans="1:4" x14ac:dyDescent="0.25">
      <c r="A53" s="44"/>
      <c r="B53" s="44"/>
      <c r="C53" s="45"/>
      <c r="D53" s="46"/>
    </row>
    <row r="54" spans="1:4" x14ac:dyDescent="0.25">
      <c r="A54" s="44"/>
      <c r="B54" s="44"/>
      <c r="C54" s="45"/>
      <c r="D54" s="46"/>
    </row>
    <row r="55" spans="1:4" x14ac:dyDescent="0.25">
      <c r="A55" s="44"/>
      <c r="B55" s="44"/>
      <c r="C55" s="45"/>
      <c r="D55" s="46"/>
    </row>
    <row r="56" spans="1:4" x14ac:dyDescent="0.25">
      <c r="A56" s="44"/>
      <c r="B56" s="44"/>
      <c r="C56" s="47"/>
      <c r="D56" s="46"/>
    </row>
    <row r="57" spans="1:4" x14ac:dyDescent="0.25">
      <c r="A57" s="44"/>
      <c r="B57" s="44"/>
      <c r="C57" s="48"/>
      <c r="D57" s="46"/>
    </row>
  </sheetData>
  <mergeCells count="19">
    <mergeCell ref="C19:D19"/>
    <mergeCell ref="C9:D9"/>
    <mergeCell ref="C10:D10"/>
    <mergeCell ref="C11:D11"/>
    <mergeCell ref="A12:A18"/>
    <mergeCell ref="B12:B18"/>
    <mergeCell ref="C48:D48"/>
    <mergeCell ref="C20:D20"/>
    <mergeCell ref="C21:D21"/>
    <mergeCell ref="A26:D26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22" workbookViewId="0">
      <selection activeCell="J34" sqref="J34"/>
    </sheetView>
  </sheetViews>
  <sheetFormatPr defaultRowHeight="15" x14ac:dyDescent="0.25"/>
  <cols>
    <col min="1" max="1" width="15.85546875" customWidth="1"/>
    <col min="2" max="2" width="13.42578125" style="8" customWidth="1"/>
    <col min="3" max="3" width="8.5703125" style="16" customWidth="1"/>
    <col min="4" max="4" width="8.28515625" customWidth="1"/>
    <col min="5" max="5" width="9" customWidth="1"/>
    <col min="6" max="6" width="8.85546875" customWidth="1"/>
    <col min="7" max="7" width="9.28515625" customWidth="1"/>
    <col min="8" max="8" width="11.28515625" bestFit="1" customWidth="1"/>
    <col min="9" max="9" width="6.5703125" customWidth="1"/>
  </cols>
  <sheetData>
    <row r="1" spans="1:8" x14ac:dyDescent="0.25">
      <c r="A1" s="1" t="s">
        <v>118</v>
      </c>
      <c r="B1"/>
      <c r="C1" s="14"/>
      <c r="D1" s="14"/>
    </row>
    <row r="2" spans="1:8" ht="13.5" customHeight="1" x14ac:dyDescent="0.25">
      <c r="A2" s="1" t="s">
        <v>152</v>
      </c>
      <c r="B2"/>
      <c r="C2" s="14"/>
      <c r="D2" s="14"/>
    </row>
    <row r="3" spans="1:8" ht="56.25" customHeight="1" x14ac:dyDescent="0.25">
      <c r="A3" s="128" t="s">
        <v>17</v>
      </c>
      <c r="B3" s="129"/>
      <c r="C3" s="53" t="s">
        <v>119</v>
      </c>
      <c r="D3" s="7" t="s">
        <v>18</v>
      </c>
      <c r="E3" s="7" t="s">
        <v>19</v>
      </c>
      <c r="F3" s="7" t="s">
        <v>20</v>
      </c>
      <c r="G3" s="15" t="s">
        <v>21</v>
      </c>
      <c r="H3" s="7" t="s">
        <v>22</v>
      </c>
    </row>
    <row r="4" spans="1:8" ht="24" customHeight="1" x14ac:dyDescent="0.25">
      <c r="A4" s="132" t="s">
        <v>151</v>
      </c>
      <c r="B4" s="100"/>
      <c r="C4" s="57"/>
      <c r="D4" s="58">
        <f>D5+D6+0.01</f>
        <v>176.5</v>
      </c>
      <c r="E4" s="58"/>
      <c r="F4" s="58"/>
      <c r="G4" s="59"/>
      <c r="H4" s="58"/>
    </row>
    <row r="5" spans="1:8" ht="15.75" customHeight="1" x14ac:dyDescent="0.25">
      <c r="A5" s="60" t="s">
        <v>116</v>
      </c>
      <c r="B5" s="61"/>
      <c r="C5" s="57"/>
      <c r="D5" s="58">
        <v>587.37</v>
      </c>
      <c r="E5" s="58"/>
      <c r="F5" s="58"/>
      <c r="G5" s="59"/>
      <c r="H5" s="58"/>
    </row>
    <row r="6" spans="1:8" ht="15" customHeight="1" x14ac:dyDescent="0.25">
      <c r="A6" s="60" t="s">
        <v>117</v>
      </c>
      <c r="B6" s="61"/>
      <c r="C6" s="57"/>
      <c r="D6" s="58">
        <v>-410.88</v>
      </c>
      <c r="E6" s="58"/>
      <c r="F6" s="58"/>
      <c r="G6" s="59"/>
      <c r="H6" s="58"/>
    </row>
    <row r="7" spans="1:8" ht="16.5" customHeight="1" x14ac:dyDescent="0.25">
      <c r="A7" s="130" t="s">
        <v>150</v>
      </c>
      <c r="B7" s="103"/>
      <c r="C7" s="103"/>
      <c r="D7" s="103"/>
      <c r="E7" s="103"/>
      <c r="F7" s="103"/>
      <c r="G7" s="103"/>
      <c r="H7" s="133"/>
    </row>
    <row r="8" spans="1:8" ht="17.25" customHeight="1" x14ac:dyDescent="0.25">
      <c r="A8" s="106" t="s">
        <v>23</v>
      </c>
      <c r="B8" s="107"/>
      <c r="C8" s="62">
        <f>C12+C15+C18+C21+C24+C27</f>
        <v>21.490000000000002</v>
      </c>
      <c r="D8" s="63">
        <v>-375.18</v>
      </c>
      <c r="E8" s="63">
        <f>E12+E15+E18+E21+E24+E27</f>
        <v>944.90999999999985</v>
      </c>
      <c r="F8" s="63">
        <f t="shared" ref="F8" si="0">F12+F15+F18+F21+F24+F27</f>
        <v>882.54</v>
      </c>
      <c r="G8" s="63">
        <f>G12+G15+G18+G21+G24+G27</f>
        <v>882.54</v>
      </c>
      <c r="H8" s="64">
        <f>F8-E8+D8</f>
        <v>-437.5499999999999</v>
      </c>
    </row>
    <row r="9" spans="1:8" x14ac:dyDescent="0.25">
      <c r="A9" s="65" t="s">
        <v>24</v>
      </c>
      <c r="B9" s="66"/>
      <c r="C9" s="64">
        <f>C8-C10</f>
        <v>19.341000000000001</v>
      </c>
      <c r="D9" s="64">
        <f>D8-D10</f>
        <v>-337.66200000000003</v>
      </c>
      <c r="E9" s="64">
        <f>E8-E10</f>
        <v>850.41899999999987</v>
      </c>
      <c r="F9" s="64">
        <f>F8-F10</f>
        <v>794.28599999999994</v>
      </c>
      <c r="G9" s="64">
        <f>G8-G10</f>
        <v>794.28599999999994</v>
      </c>
      <c r="H9" s="64">
        <f t="shared" ref="H9:H30" si="1">F9-E9+D9</f>
        <v>-393.79499999999996</v>
      </c>
    </row>
    <row r="10" spans="1:8" x14ac:dyDescent="0.25">
      <c r="A10" s="102" t="s">
        <v>25</v>
      </c>
      <c r="B10" s="103"/>
      <c r="C10" s="64">
        <f>C8*10%</f>
        <v>2.1490000000000005</v>
      </c>
      <c r="D10" s="64">
        <f>D8*10%</f>
        <v>-37.518000000000001</v>
      </c>
      <c r="E10" s="64">
        <f t="shared" ref="E10:G10" si="2">E8*10%</f>
        <v>94.490999999999985</v>
      </c>
      <c r="F10" s="64">
        <f t="shared" si="2"/>
        <v>88.254000000000005</v>
      </c>
      <c r="G10" s="64">
        <f t="shared" si="2"/>
        <v>88.254000000000005</v>
      </c>
      <c r="H10" s="64">
        <f t="shared" si="1"/>
        <v>-43.754999999999981</v>
      </c>
    </row>
    <row r="11" spans="1:8" ht="12.75" customHeight="1" x14ac:dyDescent="0.25">
      <c r="A11" s="130" t="s">
        <v>26</v>
      </c>
      <c r="B11" s="131"/>
      <c r="C11" s="131"/>
      <c r="D11" s="131"/>
      <c r="E11" s="131"/>
      <c r="F11" s="131"/>
      <c r="G11" s="131"/>
      <c r="H11" s="107"/>
    </row>
    <row r="12" spans="1:8" x14ac:dyDescent="0.25">
      <c r="A12" s="104" t="s">
        <v>8</v>
      </c>
      <c r="B12" s="105"/>
      <c r="C12" s="62">
        <v>5.75</v>
      </c>
      <c r="D12" s="63">
        <v>-105.05</v>
      </c>
      <c r="E12" s="63">
        <v>252.81</v>
      </c>
      <c r="F12" s="63">
        <v>236.57</v>
      </c>
      <c r="G12" s="63">
        <f>F12</f>
        <v>236.57</v>
      </c>
      <c r="H12" s="64">
        <f t="shared" si="1"/>
        <v>-121.29</v>
      </c>
    </row>
    <row r="13" spans="1:8" x14ac:dyDescent="0.25">
      <c r="A13" s="65" t="s">
        <v>24</v>
      </c>
      <c r="B13" s="66"/>
      <c r="C13" s="64">
        <f>C12-C14</f>
        <v>5.1749999999999998</v>
      </c>
      <c r="D13" s="64">
        <f>D12-D14</f>
        <v>-94.545000000000002</v>
      </c>
      <c r="E13" s="64">
        <f>E12-E14</f>
        <v>227.529</v>
      </c>
      <c r="F13" s="64">
        <f>F12-F14</f>
        <v>212.91299999999998</v>
      </c>
      <c r="G13" s="64">
        <f>G12-G14</f>
        <v>212.91299999999998</v>
      </c>
      <c r="H13" s="64">
        <f t="shared" si="1"/>
        <v>-109.16100000000002</v>
      </c>
    </row>
    <row r="14" spans="1:8" x14ac:dyDescent="0.25">
      <c r="A14" s="102" t="s">
        <v>25</v>
      </c>
      <c r="B14" s="103"/>
      <c r="C14" s="64">
        <f>C12*10%</f>
        <v>0.57500000000000007</v>
      </c>
      <c r="D14" s="64">
        <f>D12*10%</f>
        <v>-10.505000000000001</v>
      </c>
      <c r="E14" s="64">
        <f>E12*10%</f>
        <v>25.281000000000002</v>
      </c>
      <c r="F14" s="64">
        <f t="shared" ref="F14:G14" si="3">F12*10%</f>
        <v>23.657</v>
      </c>
      <c r="G14" s="64">
        <f t="shared" si="3"/>
        <v>23.657</v>
      </c>
      <c r="H14" s="64">
        <f t="shared" si="1"/>
        <v>-12.129000000000003</v>
      </c>
    </row>
    <row r="15" spans="1:8" ht="23.25" customHeight="1" x14ac:dyDescent="0.25">
      <c r="A15" s="104" t="s">
        <v>2</v>
      </c>
      <c r="B15" s="105"/>
      <c r="C15" s="62">
        <v>3.51</v>
      </c>
      <c r="D15" s="63">
        <v>-64.260000000000005</v>
      </c>
      <c r="E15" s="63">
        <v>154.33000000000001</v>
      </c>
      <c r="F15" s="63">
        <v>147.04</v>
      </c>
      <c r="G15" s="63">
        <f>F15</f>
        <v>147.04</v>
      </c>
      <c r="H15" s="64">
        <f t="shared" si="1"/>
        <v>-71.550000000000026</v>
      </c>
    </row>
    <row r="16" spans="1:8" x14ac:dyDescent="0.25">
      <c r="A16" s="65" t="s">
        <v>24</v>
      </c>
      <c r="B16" s="66"/>
      <c r="C16" s="64">
        <f>C15-C17</f>
        <v>3.1589999999999998</v>
      </c>
      <c r="D16" s="64">
        <f>D15-D17</f>
        <v>-57.834000000000003</v>
      </c>
      <c r="E16" s="64">
        <f>E15-E17</f>
        <v>138.89700000000002</v>
      </c>
      <c r="F16" s="64">
        <f>F15-F17</f>
        <v>132.33599999999998</v>
      </c>
      <c r="G16" s="64">
        <f>G15-G17</f>
        <v>132.33599999999998</v>
      </c>
      <c r="H16" s="64">
        <f t="shared" si="1"/>
        <v>-64.395000000000039</v>
      </c>
    </row>
    <row r="17" spans="1:11" ht="15" customHeight="1" x14ac:dyDescent="0.25">
      <c r="A17" s="102" t="s">
        <v>25</v>
      </c>
      <c r="B17" s="103"/>
      <c r="C17" s="64">
        <f>C15*10%</f>
        <v>0.35099999999999998</v>
      </c>
      <c r="D17" s="64">
        <f>D15*10%</f>
        <v>-6.426000000000001</v>
      </c>
      <c r="E17" s="64">
        <f t="shared" ref="E17:F17" si="4">E15*10%</f>
        <v>15.433000000000002</v>
      </c>
      <c r="F17" s="64">
        <f t="shared" si="4"/>
        <v>14.704000000000001</v>
      </c>
      <c r="G17" s="64">
        <f t="shared" ref="G17" si="5">G15*10%</f>
        <v>14.704000000000001</v>
      </c>
      <c r="H17" s="64">
        <f t="shared" si="1"/>
        <v>-7.155000000000002</v>
      </c>
    </row>
    <row r="18" spans="1:11" ht="13.5" customHeight="1" x14ac:dyDescent="0.25">
      <c r="A18" s="104" t="s">
        <v>9</v>
      </c>
      <c r="B18" s="105"/>
      <c r="C18" s="57">
        <v>2.41</v>
      </c>
      <c r="D18" s="63">
        <v>-43.92</v>
      </c>
      <c r="E18" s="63">
        <v>105.97</v>
      </c>
      <c r="F18" s="63">
        <v>99.17</v>
      </c>
      <c r="G18" s="63">
        <f>F18</f>
        <v>99.17</v>
      </c>
      <c r="H18" s="64">
        <f t="shared" si="1"/>
        <v>-50.72</v>
      </c>
    </row>
    <row r="19" spans="1:11" ht="13.5" customHeight="1" x14ac:dyDescent="0.25">
      <c r="A19" s="65" t="s">
        <v>24</v>
      </c>
      <c r="B19" s="66"/>
      <c r="C19" s="64">
        <f>C18-C20</f>
        <v>2.169</v>
      </c>
      <c r="D19" s="64">
        <f>D18-D20</f>
        <v>-39.527999999999999</v>
      </c>
      <c r="E19" s="64">
        <f>E18-E20</f>
        <v>95.37299999999999</v>
      </c>
      <c r="F19" s="64">
        <f>F18-F20</f>
        <v>89.253</v>
      </c>
      <c r="G19" s="64">
        <f>G18-G20</f>
        <v>89.253</v>
      </c>
      <c r="H19" s="64">
        <f t="shared" si="1"/>
        <v>-45.647999999999989</v>
      </c>
    </row>
    <row r="20" spans="1:11" ht="12.75" customHeight="1" x14ac:dyDescent="0.25">
      <c r="A20" s="102" t="s">
        <v>25</v>
      </c>
      <c r="B20" s="103"/>
      <c r="C20" s="64">
        <f>C18*10%</f>
        <v>0.24100000000000002</v>
      </c>
      <c r="D20" s="64">
        <f>D18*10%</f>
        <v>-4.3920000000000003</v>
      </c>
      <c r="E20" s="64">
        <f t="shared" ref="E20:F20" si="6">E18*10%</f>
        <v>10.597000000000001</v>
      </c>
      <c r="F20" s="64">
        <f t="shared" si="6"/>
        <v>9.9170000000000016</v>
      </c>
      <c r="G20" s="64">
        <f t="shared" ref="G20" si="7">G18*10%</f>
        <v>9.9170000000000016</v>
      </c>
      <c r="H20" s="64">
        <f t="shared" si="1"/>
        <v>-5.0720000000000001</v>
      </c>
    </row>
    <row r="21" spans="1:11" x14ac:dyDescent="0.25">
      <c r="A21" s="104" t="s">
        <v>10</v>
      </c>
      <c r="B21" s="105"/>
      <c r="C21" s="67">
        <v>1.1299999999999999</v>
      </c>
      <c r="D21" s="64">
        <v>-20.59</v>
      </c>
      <c r="E21" s="64">
        <v>49.68</v>
      </c>
      <c r="F21" s="64">
        <v>46.49</v>
      </c>
      <c r="G21" s="64">
        <f>F21</f>
        <v>46.49</v>
      </c>
      <c r="H21" s="64">
        <f t="shared" si="1"/>
        <v>-23.779999999999998</v>
      </c>
    </row>
    <row r="22" spans="1:11" ht="14.25" customHeight="1" x14ac:dyDescent="0.25">
      <c r="A22" s="65" t="s">
        <v>24</v>
      </c>
      <c r="B22" s="66"/>
      <c r="C22" s="64">
        <f>C21-C23</f>
        <v>1.0169999999999999</v>
      </c>
      <c r="D22" s="64">
        <f>D21-D23</f>
        <v>-18.530999999999999</v>
      </c>
      <c r="E22" s="64">
        <f>E21-E23</f>
        <v>44.712000000000003</v>
      </c>
      <c r="F22" s="64">
        <f>F21-F23</f>
        <v>41.841000000000001</v>
      </c>
      <c r="G22" s="64">
        <f>G21-G23</f>
        <v>41.841000000000001</v>
      </c>
      <c r="H22" s="64">
        <f t="shared" si="1"/>
        <v>-21.402000000000001</v>
      </c>
    </row>
    <row r="23" spans="1:11" ht="14.25" customHeight="1" x14ac:dyDescent="0.25">
      <c r="A23" s="102" t="s">
        <v>25</v>
      </c>
      <c r="B23" s="103"/>
      <c r="C23" s="64">
        <f>C21*10%</f>
        <v>0.11299999999999999</v>
      </c>
      <c r="D23" s="64">
        <f>D21*10%</f>
        <v>-2.0590000000000002</v>
      </c>
      <c r="E23" s="64">
        <f t="shared" ref="E23:F23" si="8">E21*10%</f>
        <v>4.968</v>
      </c>
      <c r="F23" s="64">
        <f t="shared" si="8"/>
        <v>4.649</v>
      </c>
      <c r="G23" s="64">
        <f t="shared" ref="G23" si="9">G21*10%</f>
        <v>4.649</v>
      </c>
      <c r="H23" s="64">
        <f t="shared" si="1"/>
        <v>-2.3780000000000001</v>
      </c>
    </row>
    <row r="24" spans="1:11" ht="14.25" customHeight="1" x14ac:dyDescent="0.25">
      <c r="A24" s="68" t="s">
        <v>3</v>
      </c>
      <c r="B24" s="69"/>
      <c r="C24" s="67">
        <v>4.43</v>
      </c>
      <c r="D24" s="64">
        <v>-68.95</v>
      </c>
      <c r="E24" s="64">
        <f>188.82+1.62+0.4+3.96</f>
        <v>194.8</v>
      </c>
      <c r="F24" s="64">
        <f>173.13+1.11+0.28+3.62</f>
        <v>178.14000000000001</v>
      </c>
      <c r="G24" s="64">
        <f>F24</f>
        <v>178.14000000000001</v>
      </c>
      <c r="H24" s="64">
        <f t="shared" si="1"/>
        <v>-85.61</v>
      </c>
    </row>
    <row r="25" spans="1:11" ht="14.25" customHeight="1" x14ac:dyDescent="0.25">
      <c r="A25" s="65" t="s">
        <v>24</v>
      </c>
      <c r="B25" s="66"/>
      <c r="C25" s="64">
        <f>C24-C26</f>
        <v>3.9869999999999997</v>
      </c>
      <c r="D25" s="64">
        <f>D24-D26</f>
        <v>-62.055</v>
      </c>
      <c r="E25" s="64">
        <f>E24-E26</f>
        <v>175.32</v>
      </c>
      <c r="F25" s="64">
        <f>F24-F26</f>
        <v>160.32600000000002</v>
      </c>
      <c r="G25" s="64">
        <f>G24-G26</f>
        <v>160.32600000000002</v>
      </c>
      <c r="H25" s="64">
        <f t="shared" si="1"/>
        <v>-77.048999999999978</v>
      </c>
    </row>
    <row r="26" spans="1:11" x14ac:dyDescent="0.25">
      <c r="A26" s="102" t="s">
        <v>25</v>
      </c>
      <c r="B26" s="103"/>
      <c r="C26" s="64">
        <f>C24*10%</f>
        <v>0.443</v>
      </c>
      <c r="D26" s="64">
        <f>D24*10%</f>
        <v>-6.8950000000000005</v>
      </c>
      <c r="E26" s="64">
        <f t="shared" ref="E26:F26" si="10">E24*10%</f>
        <v>19.480000000000004</v>
      </c>
      <c r="F26" s="64">
        <f t="shared" si="10"/>
        <v>17.814000000000004</v>
      </c>
      <c r="G26" s="64">
        <f t="shared" ref="G26" si="11">G24*10%</f>
        <v>17.814000000000004</v>
      </c>
      <c r="H26" s="64">
        <f t="shared" si="1"/>
        <v>-8.5609999999999999</v>
      </c>
    </row>
    <row r="27" spans="1:11" ht="14.25" customHeight="1" x14ac:dyDescent="0.25">
      <c r="A27" s="118" t="s">
        <v>4</v>
      </c>
      <c r="B27" s="119"/>
      <c r="C27" s="122">
        <v>4.26</v>
      </c>
      <c r="D27" s="116">
        <v>-72.41</v>
      </c>
      <c r="E27" s="116">
        <v>187.32</v>
      </c>
      <c r="F27" s="116">
        <v>175.13</v>
      </c>
      <c r="G27" s="116">
        <f>F27</f>
        <v>175.13</v>
      </c>
      <c r="H27" s="64">
        <f t="shared" si="1"/>
        <v>-84.6</v>
      </c>
    </row>
    <row r="28" spans="1:11" ht="0.75" hidden="1" customHeight="1" x14ac:dyDescent="0.25">
      <c r="A28" s="120"/>
      <c r="B28" s="121"/>
      <c r="C28" s="123"/>
      <c r="D28" s="117"/>
      <c r="E28" s="117"/>
      <c r="F28" s="117"/>
      <c r="G28" s="117"/>
      <c r="H28" s="64">
        <f t="shared" si="1"/>
        <v>0</v>
      </c>
    </row>
    <row r="29" spans="1:11" x14ac:dyDescent="0.25">
      <c r="A29" s="65" t="s">
        <v>24</v>
      </c>
      <c r="B29" s="66"/>
      <c r="C29" s="64">
        <f>C27-C30</f>
        <v>3.8339999999999996</v>
      </c>
      <c r="D29" s="64">
        <f>D27-D30</f>
        <v>-65.168999999999997</v>
      </c>
      <c r="E29" s="64">
        <f>E27-E30</f>
        <v>168.58799999999999</v>
      </c>
      <c r="F29" s="64">
        <f>F27-F30</f>
        <v>157.61699999999999</v>
      </c>
      <c r="G29" s="64">
        <f>G27-G30</f>
        <v>157.61699999999999</v>
      </c>
      <c r="H29" s="64">
        <f t="shared" si="1"/>
        <v>-76.14</v>
      </c>
    </row>
    <row r="30" spans="1:11" x14ac:dyDescent="0.25">
      <c r="A30" s="102" t="s">
        <v>25</v>
      </c>
      <c r="B30" s="103"/>
      <c r="C30" s="64">
        <f>C27*10%</f>
        <v>0.42599999999999999</v>
      </c>
      <c r="D30" s="64">
        <f>D27*10%</f>
        <v>-7.2409999999999997</v>
      </c>
      <c r="E30" s="64">
        <f>E27*10%</f>
        <v>18.731999999999999</v>
      </c>
      <c r="F30" s="64">
        <f>F27*10%</f>
        <v>17.513000000000002</v>
      </c>
      <c r="G30" s="64">
        <f>G27*10%</f>
        <v>17.513000000000002</v>
      </c>
      <c r="H30" s="64">
        <f t="shared" si="1"/>
        <v>-8.4599999999999973</v>
      </c>
    </row>
    <row r="31" spans="1:11" ht="8.25" customHeight="1" x14ac:dyDescent="0.25">
      <c r="A31" s="70"/>
      <c r="B31" s="71"/>
      <c r="C31" s="64"/>
      <c r="D31" s="64"/>
      <c r="E31" s="64"/>
      <c r="F31" s="64"/>
      <c r="G31" s="72"/>
      <c r="H31" s="64"/>
    </row>
    <row r="32" spans="1:11" ht="12.75" customHeight="1" x14ac:dyDescent="0.25">
      <c r="A32" s="106" t="s">
        <v>5</v>
      </c>
      <c r="B32" s="107"/>
      <c r="C32" s="67">
        <v>7.93</v>
      </c>
      <c r="D32" s="67">
        <v>579.53</v>
      </c>
      <c r="E32" s="67">
        <f>236.56+87.95+24.18</f>
        <v>348.69</v>
      </c>
      <c r="F32" s="67">
        <f>221.37+82.32+22.62</f>
        <v>326.31</v>
      </c>
      <c r="G32" s="73">
        <f>G33+G34</f>
        <v>169.90100000000001</v>
      </c>
      <c r="H32" s="64">
        <f>F32-E32+D32+F32-G32</f>
        <v>713.55899999999997</v>
      </c>
      <c r="K32" s="56"/>
    </row>
    <row r="33" spans="1:11" ht="13.5" customHeight="1" x14ac:dyDescent="0.25">
      <c r="A33" s="65" t="s">
        <v>27</v>
      </c>
      <c r="B33" s="66"/>
      <c r="C33" s="64">
        <f>C32-C34</f>
        <v>7.1369999999999996</v>
      </c>
      <c r="D33" s="64">
        <v>587.37</v>
      </c>
      <c r="E33" s="64">
        <f>E32-E34</f>
        <v>313.82100000000003</v>
      </c>
      <c r="F33" s="64">
        <f>F32-F34</f>
        <v>293.67899999999997</v>
      </c>
      <c r="G33" s="74">
        <f>G60</f>
        <v>137.27000000000001</v>
      </c>
      <c r="H33" s="64">
        <f t="shared" ref="H33:H34" si="12">F33-E33+D33+F33-G33</f>
        <v>723.63699999999994</v>
      </c>
      <c r="K33" s="56"/>
    </row>
    <row r="34" spans="1:11" ht="14.25" customHeight="1" x14ac:dyDescent="0.25">
      <c r="A34" s="102" t="s">
        <v>25</v>
      </c>
      <c r="B34" s="103"/>
      <c r="C34" s="64">
        <f>C32*10%</f>
        <v>0.79300000000000004</v>
      </c>
      <c r="D34" s="64">
        <v>-7.84</v>
      </c>
      <c r="E34" s="64">
        <f t="shared" ref="E34:F34" si="13">E32*10%</f>
        <v>34.869</v>
      </c>
      <c r="F34" s="64">
        <f t="shared" si="13"/>
        <v>32.631</v>
      </c>
      <c r="G34" s="64">
        <f>F34</f>
        <v>32.631</v>
      </c>
      <c r="H34" s="64">
        <f t="shared" si="12"/>
        <v>-10.077999999999999</v>
      </c>
    </row>
    <row r="35" spans="1:11" ht="14.25" customHeight="1" x14ac:dyDescent="0.25">
      <c r="A35" s="70"/>
      <c r="B35" s="71"/>
      <c r="C35" s="64"/>
      <c r="D35" s="64"/>
      <c r="E35" s="64"/>
      <c r="F35" s="64"/>
      <c r="G35" s="64"/>
      <c r="H35" s="64"/>
    </row>
    <row r="36" spans="1:11" ht="14.25" customHeight="1" x14ac:dyDescent="0.25">
      <c r="A36" s="108" t="s">
        <v>124</v>
      </c>
      <c r="B36" s="109"/>
      <c r="C36" s="64"/>
      <c r="D36" s="67">
        <v>-27.85</v>
      </c>
      <c r="E36" s="67">
        <f>E38+E39+E40+E41</f>
        <v>137.99</v>
      </c>
      <c r="F36" s="67">
        <f>F38+F39+F40+F41</f>
        <v>125.27</v>
      </c>
      <c r="G36" s="67">
        <f>G38+G39+G40+G41</f>
        <v>125.27</v>
      </c>
      <c r="H36" s="67">
        <f>F36-E36+D36+F36-G36</f>
        <v>-40.570000000000007</v>
      </c>
    </row>
    <row r="37" spans="1:11" ht="14.25" customHeight="1" x14ac:dyDescent="0.25">
      <c r="A37" s="65" t="s">
        <v>125</v>
      </c>
      <c r="B37" s="75"/>
      <c r="C37" s="64"/>
      <c r="D37" s="64"/>
      <c r="E37" s="64"/>
      <c r="F37" s="64"/>
      <c r="G37" s="64"/>
      <c r="H37" s="64"/>
    </row>
    <row r="38" spans="1:11" ht="14.25" customHeight="1" x14ac:dyDescent="0.25">
      <c r="A38" s="124" t="s">
        <v>126</v>
      </c>
      <c r="B38" s="125"/>
      <c r="C38" s="64"/>
      <c r="D38" s="64">
        <v>-1.04</v>
      </c>
      <c r="E38" s="64">
        <v>5.69</v>
      </c>
      <c r="F38" s="64">
        <v>5.14</v>
      </c>
      <c r="G38" s="64">
        <f>F38</f>
        <v>5.14</v>
      </c>
      <c r="H38" s="64">
        <f t="shared" ref="H38:H41" si="14">F38-E38+D38+F38-G38</f>
        <v>-1.5900000000000007</v>
      </c>
    </row>
    <row r="39" spans="1:11" ht="14.25" customHeight="1" x14ac:dyDescent="0.25">
      <c r="A39" s="124" t="s">
        <v>128</v>
      </c>
      <c r="B39" s="125"/>
      <c r="C39" s="64"/>
      <c r="D39" s="64">
        <v>-5.64</v>
      </c>
      <c r="E39" s="64">
        <v>20.37</v>
      </c>
      <c r="F39" s="64">
        <v>18.739999999999998</v>
      </c>
      <c r="G39" s="64">
        <f t="shared" ref="G39:G41" si="15">F39</f>
        <v>18.739999999999998</v>
      </c>
      <c r="H39" s="64">
        <f t="shared" si="14"/>
        <v>-7.2700000000000031</v>
      </c>
    </row>
    <row r="40" spans="1:11" ht="14.25" customHeight="1" x14ac:dyDescent="0.25">
      <c r="A40" s="124" t="s">
        <v>129</v>
      </c>
      <c r="B40" s="125"/>
      <c r="C40" s="64"/>
      <c r="D40" s="64">
        <v>-20.36</v>
      </c>
      <c r="E40" s="64">
        <v>106.16</v>
      </c>
      <c r="F40" s="64">
        <v>96.24</v>
      </c>
      <c r="G40" s="64">
        <f t="shared" si="15"/>
        <v>96.24</v>
      </c>
      <c r="H40" s="64">
        <f t="shared" si="14"/>
        <v>-30.28</v>
      </c>
    </row>
    <row r="41" spans="1:11" ht="14.25" customHeight="1" x14ac:dyDescent="0.25">
      <c r="A41" s="124" t="s">
        <v>127</v>
      </c>
      <c r="B41" s="125"/>
      <c r="C41" s="64"/>
      <c r="D41" s="64">
        <v>-0.81</v>
      </c>
      <c r="E41" s="64">
        <v>5.77</v>
      </c>
      <c r="F41" s="64">
        <v>5.15</v>
      </c>
      <c r="G41" s="64">
        <f t="shared" si="15"/>
        <v>5.15</v>
      </c>
      <c r="H41" s="64">
        <f t="shared" si="14"/>
        <v>-1.4299999999999993</v>
      </c>
    </row>
    <row r="42" spans="1:11" ht="13.5" customHeight="1" x14ac:dyDescent="0.25">
      <c r="A42" s="108" t="s">
        <v>113</v>
      </c>
      <c r="B42" s="109"/>
      <c r="C42" s="64"/>
      <c r="D42" s="64"/>
      <c r="E42" s="67">
        <f>E8+E32+E36</f>
        <v>1431.59</v>
      </c>
      <c r="F42" s="67">
        <f t="shared" ref="F42:G42" si="16">F8+F32+F36</f>
        <v>1334.12</v>
      </c>
      <c r="G42" s="67">
        <f t="shared" si="16"/>
        <v>1177.711</v>
      </c>
      <c r="H42" s="64"/>
    </row>
    <row r="43" spans="1:11" ht="13.5" customHeight="1" x14ac:dyDescent="0.25">
      <c r="A43" s="108" t="s">
        <v>114</v>
      </c>
      <c r="B43" s="109"/>
      <c r="C43" s="64"/>
      <c r="D43" s="64"/>
      <c r="E43" s="64"/>
      <c r="F43" s="64"/>
      <c r="G43" s="72"/>
      <c r="H43" s="64"/>
    </row>
    <row r="44" spans="1:11" ht="17.25" customHeight="1" x14ac:dyDescent="0.25">
      <c r="A44" s="108" t="s">
        <v>113</v>
      </c>
      <c r="B44" s="109"/>
      <c r="C44" s="64"/>
      <c r="D44" s="64"/>
      <c r="E44" s="67">
        <f>E42</f>
        <v>1431.59</v>
      </c>
      <c r="F44" s="67">
        <f t="shared" ref="F44:G44" si="17">F42</f>
        <v>1334.12</v>
      </c>
      <c r="G44" s="67">
        <f t="shared" si="17"/>
        <v>1177.711</v>
      </c>
      <c r="H44" s="64"/>
    </row>
    <row r="45" spans="1:11" ht="20.25" customHeight="1" x14ac:dyDescent="0.25">
      <c r="A45" s="99" t="s">
        <v>115</v>
      </c>
      <c r="B45" s="100"/>
      <c r="C45" s="76"/>
      <c r="D45" s="76">
        <f>D4</f>
        <v>176.5</v>
      </c>
      <c r="E45" s="77"/>
      <c r="F45" s="77"/>
      <c r="G45" s="76"/>
      <c r="H45" s="76">
        <f>F44-E44+D45+F44-G44</f>
        <v>235.43899999999985</v>
      </c>
    </row>
    <row r="46" spans="1:11" ht="21.75" customHeight="1" x14ac:dyDescent="0.25">
      <c r="A46" s="99" t="s">
        <v>149</v>
      </c>
      <c r="B46" s="100"/>
      <c r="C46" s="78"/>
      <c r="D46" s="78"/>
      <c r="E46" s="77"/>
      <c r="F46" s="77"/>
      <c r="G46" s="77"/>
      <c r="H46" s="77">
        <f>H47+H48</f>
        <v>235.43900000000008</v>
      </c>
      <c r="K46" s="56"/>
    </row>
    <row r="47" spans="1:11" ht="15.75" customHeight="1" x14ac:dyDescent="0.25">
      <c r="A47" s="99" t="s">
        <v>116</v>
      </c>
      <c r="B47" s="101"/>
      <c r="C47" s="78"/>
      <c r="D47" s="78"/>
      <c r="E47" s="77"/>
      <c r="F47" s="77"/>
      <c r="G47" s="77"/>
      <c r="H47" s="77">
        <f>H33</f>
        <v>723.63699999999994</v>
      </c>
    </row>
    <row r="48" spans="1:11" ht="21.75" customHeight="1" x14ac:dyDescent="0.25">
      <c r="A48" s="99" t="s">
        <v>117</v>
      </c>
      <c r="B48" s="100"/>
      <c r="C48" s="78"/>
      <c r="D48" s="78"/>
      <c r="E48" s="77"/>
      <c r="F48" s="77"/>
      <c r="G48" s="77"/>
      <c r="H48" s="77">
        <f>H8+H34+H36</f>
        <v>-488.19799999999987</v>
      </c>
    </row>
    <row r="49" spans="1:8" ht="16.5" customHeight="1" x14ac:dyDescent="0.25">
      <c r="A49" s="51"/>
      <c r="B49" s="51"/>
      <c r="C49" s="52"/>
      <c r="D49" s="43"/>
      <c r="E49" s="43"/>
      <c r="F49" s="43"/>
      <c r="G49" s="43"/>
      <c r="H49" s="43"/>
    </row>
    <row r="50" spans="1:8" ht="15" customHeight="1" x14ac:dyDescent="0.25">
      <c r="A50" s="136"/>
      <c r="B50" s="137"/>
      <c r="C50" s="137"/>
      <c r="D50" s="137"/>
      <c r="E50" s="137"/>
      <c r="F50" s="137"/>
      <c r="G50" s="137"/>
      <c r="H50" s="137"/>
    </row>
    <row r="51" spans="1:8" ht="15" customHeight="1" x14ac:dyDescent="0.25">
      <c r="A51" s="54"/>
      <c r="B51" s="55"/>
      <c r="C51" s="55"/>
      <c r="D51" s="55"/>
      <c r="E51" s="55"/>
      <c r="F51" s="55"/>
      <c r="G51" s="55"/>
      <c r="H51" s="55"/>
    </row>
    <row r="52" spans="1:8" ht="14.25" customHeight="1" x14ac:dyDescent="0.25"/>
    <row r="53" spans="1:8" x14ac:dyDescent="0.25">
      <c r="A53" s="5" t="s">
        <v>137</v>
      </c>
      <c r="D53" s="6"/>
      <c r="E53" s="6"/>
      <c r="F53" s="6"/>
      <c r="G53" s="6"/>
    </row>
    <row r="54" spans="1:8" x14ac:dyDescent="0.25">
      <c r="A54" s="134" t="s">
        <v>11</v>
      </c>
      <c r="B54" s="135"/>
      <c r="C54" s="135"/>
      <c r="D54" s="91"/>
      <c r="E54" s="9" t="s">
        <v>12</v>
      </c>
      <c r="F54" s="9" t="s">
        <v>13</v>
      </c>
      <c r="G54" s="9" t="s">
        <v>120</v>
      </c>
      <c r="H54" s="37" t="s">
        <v>121</v>
      </c>
    </row>
    <row r="55" spans="1:8" ht="13.5" customHeight="1" x14ac:dyDescent="0.25">
      <c r="A55" s="110" t="s">
        <v>109</v>
      </c>
      <c r="B55" s="111"/>
      <c r="C55" s="111"/>
      <c r="D55" s="112"/>
      <c r="E55" s="10">
        <v>43191</v>
      </c>
      <c r="F55" s="9">
        <v>2</v>
      </c>
      <c r="G55" s="11">
        <v>1.24</v>
      </c>
      <c r="H55" s="37" t="s">
        <v>122</v>
      </c>
    </row>
    <row r="56" spans="1:8" ht="13.5" customHeight="1" x14ac:dyDescent="0.25">
      <c r="A56" s="110" t="s">
        <v>138</v>
      </c>
      <c r="B56" s="111"/>
      <c r="C56" s="111"/>
      <c r="D56" s="112"/>
      <c r="E56" s="10">
        <v>43497</v>
      </c>
      <c r="F56" s="9" t="s">
        <v>139</v>
      </c>
      <c r="G56" s="11">
        <v>18</v>
      </c>
      <c r="H56" s="37" t="s">
        <v>140</v>
      </c>
    </row>
    <row r="57" spans="1:8" ht="13.5" customHeight="1" x14ac:dyDescent="0.25">
      <c r="A57" s="110" t="s">
        <v>141</v>
      </c>
      <c r="B57" s="111"/>
      <c r="C57" s="111"/>
      <c r="D57" s="112"/>
      <c r="E57" s="10">
        <v>43497</v>
      </c>
      <c r="F57" s="9" t="s">
        <v>142</v>
      </c>
      <c r="G57" s="11">
        <v>1.2</v>
      </c>
      <c r="H57" s="37" t="s">
        <v>143</v>
      </c>
    </row>
    <row r="58" spans="1:8" ht="13.5" customHeight="1" x14ac:dyDescent="0.25">
      <c r="A58" s="110" t="s">
        <v>144</v>
      </c>
      <c r="B58" s="111"/>
      <c r="C58" s="111"/>
      <c r="D58" s="112"/>
      <c r="E58" s="10">
        <v>43497</v>
      </c>
      <c r="F58" s="9" t="s">
        <v>145</v>
      </c>
      <c r="G58" s="11">
        <v>55.68</v>
      </c>
      <c r="H58" s="37" t="s">
        <v>146</v>
      </c>
    </row>
    <row r="59" spans="1:8" ht="13.5" customHeight="1" x14ac:dyDescent="0.25">
      <c r="A59" s="110" t="s">
        <v>147</v>
      </c>
      <c r="B59" s="111"/>
      <c r="C59" s="111"/>
      <c r="D59" s="112"/>
      <c r="E59" s="10">
        <v>43466</v>
      </c>
      <c r="F59" s="9" t="s">
        <v>148</v>
      </c>
      <c r="G59" s="11">
        <v>61.15</v>
      </c>
      <c r="H59" s="37" t="s">
        <v>146</v>
      </c>
    </row>
    <row r="60" spans="1:8" x14ac:dyDescent="0.25">
      <c r="A60" s="113" t="s">
        <v>0</v>
      </c>
      <c r="B60" s="114"/>
      <c r="C60" s="114"/>
      <c r="D60" s="115"/>
      <c r="E60" s="10"/>
      <c r="F60" s="9"/>
      <c r="G60" s="11">
        <f>SUM(G55:G59)</f>
        <v>137.27000000000001</v>
      </c>
      <c r="H60" s="37"/>
    </row>
    <row r="61" spans="1:8" x14ac:dyDescent="0.25">
      <c r="A61" s="5" t="s">
        <v>6</v>
      </c>
      <c r="D61" s="6"/>
      <c r="E61" s="6"/>
      <c r="F61" s="6"/>
      <c r="G61" s="6"/>
    </row>
    <row r="62" spans="1:8" x14ac:dyDescent="0.25">
      <c r="A62" s="5" t="s">
        <v>7</v>
      </c>
      <c r="D62" s="6"/>
      <c r="E62" s="6"/>
      <c r="F62" s="6"/>
      <c r="G62" s="6"/>
    </row>
    <row r="63" spans="1:8" ht="36" customHeight="1" x14ac:dyDescent="0.25">
      <c r="A63" s="134" t="s">
        <v>15</v>
      </c>
      <c r="B63" s="135"/>
      <c r="C63" s="135"/>
      <c r="D63" s="135"/>
      <c r="E63" s="91"/>
      <c r="F63" s="13" t="s">
        <v>13</v>
      </c>
      <c r="G63" s="12" t="s">
        <v>14</v>
      </c>
    </row>
    <row r="64" spans="1:8" x14ac:dyDescent="0.25">
      <c r="A64" s="113" t="s">
        <v>16</v>
      </c>
      <c r="B64" s="114"/>
      <c r="C64" s="114"/>
      <c r="D64" s="114"/>
      <c r="E64" s="115"/>
      <c r="F64" s="9">
        <v>0</v>
      </c>
      <c r="G64" s="9" t="s">
        <v>28</v>
      </c>
    </row>
    <row r="65" spans="1:8" x14ac:dyDescent="0.25">
      <c r="A65" s="6"/>
      <c r="D65" s="6"/>
      <c r="E65" s="6"/>
      <c r="F65" s="6"/>
      <c r="G65" s="6"/>
    </row>
    <row r="66" spans="1:8" x14ac:dyDescent="0.25">
      <c r="A66" s="6"/>
      <c r="D66" s="6"/>
      <c r="E66" s="6"/>
      <c r="F66" s="6"/>
      <c r="G66" s="6"/>
    </row>
    <row r="67" spans="1:8" x14ac:dyDescent="0.25">
      <c r="A67" s="5" t="s">
        <v>107</v>
      </c>
      <c r="D67" s="6"/>
      <c r="E67" s="6"/>
      <c r="F67" s="6"/>
      <c r="G67" s="6"/>
    </row>
    <row r="68" spans="1:8" x14ac:dyDescent="0.25">
      <c r="A68" s="5" t="s">
        <v>136</v>
      </c>
      <c r="D68" s="6"/>
      <c r="E68" s="6"/>
      <c r="F68" s="6"/>
      <c r="G68" s="6"/>
    </row>
    <row r="69" spans="1:8" x14ac:dyDescent="0.25">
      <c r="A69" s="126" t="s">
        <v>153</v>
      </c>
      <c r="B69" s="127"/>
      <c r="C69" s="127"/>
      <c r="D69" s="127"/>
      <c r="E69" s="127"/>
      <c r="F69" s="127"/>
      <c r="G69" s="127"/>
      <c r="H69" s="127"/>
    </row>
    <row r="70" spans="1:8" ht="33.75" customHeight="1" x14ac:dyDescent="0.25">
      <c r="A70" s="127"/>
      <c r="B70" s="127"/>
      <c r="C70" s="127"/>
      <c r="D70" s="127"/>
      <c r="E70" s="127"/>
      <c r="F70" s="127"/>
      <c r="G70" s="127"/>
      <c r="H70" s="127"/>
    </row>
    <row r="71" spans="1:8" x14ac:dyDescent="0.25">
      <c r="A71" s="5"/>
      <c r="B71" s="17"/>
      <c r="C71" s="18"/>
      <c r="D71" s="5"/>
      <c r="E71" s="5"/>
      <c r="F71" s="5"/>
      <c r="G71" s="5"/>
      <c r="H71" s="1"/>
    </row>
    <row r="73" spans="1:8" x14ac:dyDescent="0.25">
      <c r="A73" s="6" t="s">
        <v>29</v>
      </c>
      <c r="B73" s="49"/>
      <c r="C73" s="50"/>
      <c r="D73" s="6"/>
      <c r="E73" s="6" t="s">
        <v>135</v>
      </c>
      <c r="F73" s="6"/>
    </row>
    <row r="74" spans="1:8" x14ac:dyDescent="0.25">
      <c r="A74" s="6" t="s">
        <v>30</v>
      </c>
      <c r="B74" s="49"/>
      <c r="C74" s="50"/>
      <c r="D74" s="6"/>
      <c r="E74" s="6"/>
      <c r="F74" s="6"/>
    </row>
    <row r="75" spans="1:8" x14ac:dyDescent="0.25">
      <c r="A75" s="6" t="s">
        <v>31</v>
      </c>
      <c r="B75" s="49"/>
      <c r="C75" s="50"/>
      <c r="D75" s="6"/>
      <c r="E75" s="6"/>
      <c r="F75" s="6"/>
    </row>
    <row r="76" spans="1:8" x14ac:dyDescent="0.25">
      <c r="A76" s="42"/>
      <c r="D76" s="42"/>
      <c r="E76" s="42"/>
      <c r="F76" s="42"/>
    </row>
    <row r="77" spans="1:8" x14ac:dyDescent="0.25">
      <c r="A77" s="42" t="s">
        <v>32</v>
      </c>
      <c r="D77" s="42"/>
      <c r="E77" s="42"/>
      <c r="F77" s="42"/>
    </row>
    <row r="78" spans="1:8" x14ac:dyDescent="0.25">
      <c r="A78" s="42" t="s">
        <v>33</v>
      </c>
      <c r="C78" s="16" t="s">
        <v>1</v>
      </c>
      <c r="D78" s="42"/>
      <c r="E78" s="42"/>
      <c r="F78" s="42"/>
    </row>
    <row r="79" spans="1:8" x14ac:dyDescent="0.25">
      <c r="A79" s="42" t="s">
        <v>34</v>
      </c>
      <c r="C79" s="16" t="s">
        <v>35</v>
      </c>
      <c r="D79" s="42"/>
      <c r="E79" s="42"/>
      <c r="F79" s="42"/>
    </row>
    <row r="80" spans="1:8" x14ac:dyDescent="0.25">
      <c r="A80" s="42" t="s">
        <v>36</v>
      </c>
      <c r="C80" s="16" t="s">
        <v>134</v>
      </c>
      <c r="D80" s="42"/>
      <c r="E80" s="42"/>
      <c r="F80" s="42"/>
    </row>
    <row r="81" spans="1:6" x14ac:dyDescent="0.25">
      <c r="A81" s="42"/>
      <c r="D81" s="42"/>
      <c r="E81" s="42"/>
      <c r="F81" s="42"/>
    </row>
  </sheetData>
  <mergeCells count="47">
    <mergeCell ref="A58:D58"/>
    <mergeCell ref="A59:D59"/>
    <mergeCell ref="A69:H70"/>
    <mergeCell ref="A3:B3"/>
    <mergeCell ref="A8:B8"/>
    <mergeCell ref="A10:B10"/>
    <mergeCell ref="A11:H11"/>
    <mergeCell ref="A12:B12"/>
    <mergeCell ref="A4:B4"/>
    <mergeCell ref="A7:H7"/>
    <mergeCell ref="A63:E63"/>
    <mergeCell ref="A64:E64"/>
    <mergeCell ref="A55:D55"/>
    <mergeCell ref="A54:D54"/>
    <mergeCell ref="A50:H50"/>
    <mergeCell ref="A56:D56"/>
    <mergeCell ref="A57:D57"/>
    <mergeCell ref="A60:D60"/>
    <mergeCell ref="A23:B23"/>
    <mergeCell ref="G27:G28"/>
    <mergeCell ref="A26:B26"/>
    <mergeCell ref="A27:B28"/>
    <mergeCell ref="C27:C28"/>
    <mergeCell ref="D27:D28"/>
    <mergeCell ref="E27:E28"/>
    <mergeCell ref="F27:F28"/>
    <mergeCell ref="A36:B36"/>
    <mergeCell ref="A38:B38"/>
    <mergeCell ref="A39:B39"/>
    <mergeCell ref="A40:B40"/>
    <mergeCell ref="A41:B41"/>
    <mergeCell ref="A45:B45"/>
    <mergeCell ref="A46:B46"/>
    <mergeCell ref="A47:B47"/>
    <mergeCell ref="A48:B48"/>
    <mergeCell ref="A14:B14"/>
    <mergeCell ref="A15:B15"/>
    <mergeCell ref="A17:B17"/>
    <mergeCell ref="A18:B18"/>
    <mergeCell ref="A21:B21"/>
    <mergeCell ref="A20:B20"/>
    <mergeCell ref="A30:B30"/>
    <mergeCell ref="A32:B32"/>
    <mergeCell ref="A34:B34"/>
    <mergeCell ref="A42:B42"/>
    <mergeCell ref="A43:B43"/>
    <mergeCell ref="A44:B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2020-03-02T00:12:38Z</cp:lastPrinted>
  <dcterms:created xsi:type="dcterms:W3CDTF">2013-02-18T04:38:06Z</dcterms:created>
  <dcterms:modified xsi:type="dcterms:W3CDTF">2020-03-19T05:02:20Z</dcterms:modified>
</cp:coreProperties>
</file>