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F24" i="8" l="1"/>
  <c r="F8" i="8"/>
  <c r="E24" i="8"/>
  <c r="E8" i="8"/>
  <c r="H8" i="8"/>
  <c r="F32" i="8"/>
  <c r="E32" i="8"/>
  <c r="G63" i="8"/>
  <c r="G33" i="8"/>
  <c r="F34" i="8"/>
  <c r="G34" i="8"/>
  <c r="G32" i="8"/>
  <c r="H32" i="8"/>
  <c r="F36" i="8"/>
  <c r="E36" i="8"/>
  <c r="G38" i="8"/>
  <c r="G39" i="8"/>
  <c r="G40" i="8"/>
  <c r="G41" i="8"/>
  <c r="G36" i="8"/>
  <c r="H36" i="8"/>
  <c r="H47" i="8"/>
  <c r="H48" i="8"/>
  <c r="H54" i="8"/>
  <c r="G18" i="8"/>
  <c r="G27" i="8"/>
  <c r="G24" i="8"/>
  <c r="G21" i="8"/>
  <c r="G15" i="8"/>
  <c r="G12" i="8"/>
  <c r="D4" i="8"/>
  <c r="D51" i="8"/>
  <c r="C8" i="8"/>
  <c r="H41" i="8"/>
  <c r="H40" i="8"/>
  <c r="H39" i="8"/>
  <c r="H38" i="8"/>
  <c r="G8" i="8"/>
  <c r="G10" i="8"/>
  <c r="G9" i="8"/>
  <c r="G29" i="8"/>
  <c r="G26" i="8"/>
  <c r="G25" i="8"/>
  <c r="G23" i="8"/>
  <c r="G22" i="8"/>
  <c r="G20" i="8"/>
  <c r="G19" i="8"/>
  <c r="G17" i="8"/>
  <c r="G16" i="8"/>
  <c r="G14" i="8"/>
  <c r="G13" i="8"/>
  <c r="F29" i="8"/>
  <c r="E29" i="8"/>
  <c r="E34" i="8"/>
  <c r="F33" i="8"/>
  <c r="E33" i="8"/>
  <c r="F26" i="8"/>
  <c r="E26" i="8"/>
  <c r="F25" i="8"/>
  <c r="E25" i="8"/>
  <c r="F23" i="8"/>
  <c r="E23" i="8"/>
  <c r="F22" i="8"/>
  <c r="E22" i="8"/>
  <c r="F20" i="8"/>
  <c r="E20" i="8"/>
  <c r="F19" i="8"/>
  <c r="E19" i="8"/>
  <c r="F17" i="8"/>
  <c r="E17" i="8"/>
  <c r="F16" i="8"/>
  <c r="E16" i="8"/>
  <c r="F10" i="8"/>
  <c r="E10" i="8"/>
  <c r="F9" i="8"/>
  <c r="E9" i="8"/>
  <c r="F14" i="8"/>
  <c r="E14" i="8"/>
  <c r="D14" i="8"/>
  <c r="D13" i="8"/>
  <c r="F49" i="8"/>
  <c r="G49" i="8"/>
  <c r="H44" i="8"/>
  <c r="H53" i="8"/>
  <c r="H52" i="8"/>
  <c r="G42" i="8"/>
  <c r="G50" i="8"/>
  <c r="F42" i="8"/>
  <c r="F50" i="8"/>
  <c r="E49" i="8"/>
  <c r="E42" i="8"/>
  <c r="E50" i="8"/>
  <c r="H33" i="8"/>
  <c r="H34" i="8"/>
  <c r="F13" i="8"/>
  <c r="E13" i="8"/>
  <c r="H51" i="8"/>
  <c r="C34" i="8"/>
  <c r="C33" i="8"/>
  <c r="C26" i="8"/>
  <c r="C25" i="8"/>
  <c r="C23" i="8"/>
  <c r="C22" i="8"/>
  <c r="C20" i="8"/>
  <c r="C19" i="8"/>
  <c r="C17" i="8"/>
  <c r="C16" i="8"/>
  <c r="F45" i="8"/>
  <c r="E45" i="8"/>
  <c r="D30" i="8"/>
  <c r="H30" i="8"/>
  <c r="D29" i="8"/>
  <c r="H29" i="8"/>
  <c r="H28" i="8"/>
  <c r="H27" i="8"/>
  <c r="D26" i="8"/>
  <c r="H26" i="8"/>
  <c r="D25" i="8"/>
  <c r="H25" i="8"/>
  <c r="H24" i="8"/>
  <c r="D23" i="8"/>
  <c r="H23" i="8"/>
  <c r="D22" i="8"/>
  <c r="H22" i="8"/>
  <c r="H21" i="8"/>
  <c r="D20" i="8"/>
  <c r="H20" i="8"/>
  <c r="D19" i="8"/>
  <c r="H19" i="8"/>
  <c r="H18" i="8"/>
  <c r="D17" i="8"/>
  <c r="H17" i="8"/>
  <c r="D16" i="8"/>
  <c r="H16" i="8"/>
  <c r="H15" i="8"/>
  <c r="H14" i="8"/>
  <c r="H13" i="8"/>
  <c r="H12" i="8"/>
  <c r="H10" i="8"/>
  <c r="H9" i="8"/>
  <c r="C30" i="8"/>
  <c r="C29" i="8"/>
  <c r="C14" i="8"/>
  <c r="C13" i="8"/>
  <c r="C10" i="8"/>
  <c r="C9" i="8"/>
</calcChain>
</file>

<file path=xl/sharedStrings.xml><?xml version="1.0" encoding="utf-8"?>
<sst xmlns="http://schemas.openxmlformats.org/spreadsheetml/2006/main" count="183" uniqueCount="159">
  <si>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</si>
  <si>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</si>
  <si>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</si>
  <si>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</si>
  <si>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</si>
  <si>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</si>
  <si>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</si>
  <si>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</si>
  <si>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</si>
  <si>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</si>
  <si>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</si>
  <si>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</si>
  <si>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</si>
  <si>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</si>
  <si>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</si>
  <si>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</si>
  <si>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</si>
  <si>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</si>
  <si>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</si>
  <si>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</si>
  <si>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</si>
  <si>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</si>
  <si>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</si>
  <si>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</si>
  <si>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</si>
  <si>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</si>
  <si>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</si>
  <si>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</si>
  <si>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</si>
  <si>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</si>
  <si>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</si>
  <si>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</si>
  <si>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</si>
  <si>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</si>
  <si>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</si>
  <si>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</si>
  <si>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</si>
  <si>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</si>
  <si>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</si>
  <si>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</si>
  <si>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</si>
  <si>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</si>
  <si>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</si>
  <si>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</si>
  <si>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</si>
  <si>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</si>
  <si>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</si>
  <si>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</si>
  <si>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</si>
  <si>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</si>
  <si>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</si>
  <si>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</si>
  <si>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</si>
  <si>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</si>
  <si>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</si>
  <si>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</si>
  <si>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</si>
  <si>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</si>
  <si>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</si>
  <si>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</si>
  <si>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</si>
  <si>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</si>
  <si>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</si>
  <si>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</si>
  <si>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</si>
  <si>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</si>
  <si>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</si>
  <si>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</si>
  <si>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</si>
  <si>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</si>
  <si>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</si>
  <si>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</si>
  <si>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</si>
  <si>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</si>
  <si>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</si>
  <si>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</si>
  <si>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Договор управления</t>
  </si>
  <si>
    <t>uklr2006@mail.ru</t>
  </si>
  <si>
    <t>ООО " Ярд"</t>
  </si>
  <si>
    <t>1 шт.</t>
  </si>
  <si>
    <t>нет</t>
  </si>
  <si>
    <t xml:space="preserve">Генеральный директор </t>
  </si>
  <si>
    <t xml:space="preserve">ООО "Управляющая компания </t>
  </si>
  <si>
    <t>Ленинского района":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</si>
  <si>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</si>
  <si>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</si>
  <si>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</si>
  <si>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</si>
  <si>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</si>
  <si>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2 030,40 м.кв.</t>
  </si>
  <si>
    <t>от 27 .04. 2005г. Серия 25 № 01277949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</si>
  <si>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</si>
  <si>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</si>
  <si>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</si>
  <si>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</si>
  <si>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</si>
  <si>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</si>
  <si>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</si>
  <si>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</si>
  <si>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</si>
  <si>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</si>
  <si>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</si>
  <si>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</si>
  <si>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</si>
  <si>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</si>
  <si>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2-673-747</t>
  </si>
  <si>
    <t>№ 38 по ул. Нерчинская</t>
  </si>
  <si>
    <t>Часть 4</t>
  </si>
  <si>
    <t>ООО "Комфорт"</t>
  </si>
  <si>
    <t>ул. Тунгусская, 8</t>
  </si>
  <si>
    <t>ИТОГО ПО ДОМУ:</t>
  </si>
  <si>
    <t>ПРОЧИЕ УСЛУГИ:</t>
  </si>
  <si>
    <t>ИТОГО ПО ПРОЧИМ УСЛУГАМ:</t>
  </si>
  <si>
    <t>150 руб в мес.</t>
  </si>
  <si>
    <t>Количество проживающих</t>
  </si>
  <si>
    <t>итого по дому: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</si>
  <si>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</si>
  <si>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</si>
  <si>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</si>
  <si>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</si>
  <si>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сумма, т.р.</t>
  </si>
  <si>
    <t xml:space="preserve"> Ресо-Гарантия</t>
  </si>
  <si>
    <t>обязательное страхование лифтов</t>
  </si>
  <si>
    <t>исполнитель</t>
  </si>
  <si>
    <t>3.Коммунальные услуги, всего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</si>
  <si>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</si>
  <si>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</si>
  <si>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</si>
  <si>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</si>
  <si>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</si>
  <si>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2. Доп. сбор средств на теплов. счетчик</t>
  </si>
  <si>
    <t>3.Обслуживание теплового счетчика</t>
  </si>
  <si>
    <t>Предложение Управляющей компании: по мере накопления средств - ремонт системы электроснабжения.</t>
  </si>
  <si>
    <t xml:space="preserve">                       Отчет ООО "Управляющей компании Ленинского района"  за 2019 г.</t>
  </si>
  <si>
    <t>ООО " Восток Мегаполис"</t>
  </si>
  <si>
    <t>всего: 470,40 кв.м</t>
  </si>
  <si>
    <t>2-205-087</t>
  </si>
  <si>
    <t>А.А. Тяптин</t>
  </si>
  <si>
    <t>План по статье "текущий ремонт" на 2020 год</t>
  </si>
  <si>
    <t>Установка ручки на пластиковое окно</t>
  </si>
  <si>
    <t>февр.19г</t>
  </si>
  <si>
    <t>апрел.19г</t>
  </si>
  <si>
    <t>АЛМИ</t>
  </si>
  <si>
    <t>Чистка вентиляции кв.5 тех. этаж</t>
  </si>
  <si>
    <t>июль.19г</t>
  </si>
  <si>
    <t>1 комплект</t>
  </si>
  <si>
    <t>ИП Ануфрий</t>
  </si>
  <si>
    <t>Очистка тех. Этажа, вывоз мусора</t>
  </si>
  <si>
    <t>октяб.19г</t>
  </si>
  <si>
    <t>Комфорт</t>
  </si>
  <si>
    <t>3. Перечень работ, выполненных по статье " текущий ремонт"  в 2019 году.</t>
  </si>
  <si>
    <t>переходящие остатки д/ср-в на конец  2019 г.</t>
  </si>
  <si>
    <t>1.Отчет об исполнении договора управления за 2019г.(тыс.р.)</t>
  </si>
  <si>
    <t xml:space="preserve"> начисления и фактическое поступление средств по статьям затрат за 2019 г.(тыс.р.)</t>
  </si>
  <si>
    <t>переходящие остатки д/ср-в на начало 01.01.2019 г.</t>
  </si>
  <si>
    <t>1. Реклама в лифтах, исполн. ООО Правильный формат-расторг. С 01.01.18г</t>
  </si>
  <si>
    <t>Жители 1-2 этажа освобождены от оплаты за обслуживание и текущий ремонт лифта по Решени общего собрания собственников (Протокол № 1/2018 от 25.03.2018г.)</t>
  </si>
  <si>
    <r>
      <t>ИСХ   №</t>
    </r>
    <r>
      <rPr>
        <b/>
        <u/>
        <sz val="9"/>
        <color theme="1"/>
        <rFont val="Calibri"/>
        <family val="2"/>
        <charset val="204"/>
        <scheme val="minor"/>
      </rPr>
      <t xml:space="preserve">     511  / 03           от   05 . 03 .2020 г.                 </t>
    </r>
  </si>
  <si>
    <t>Тяптин Андрей Александрович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</si>
</sst>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1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2" fontId="9" fillId="0" borderId="8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2" fontId="0" fillId="0" borderId="0" xfId="0" applyNumberFormat="1"/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9" fillId="0" borderId="1" xfId="0" applyNumberFormat="1" applyFont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0" fillId="0" borderId="7" xfId="0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0" fillId="0" borderId="1" xfId="0" applyFill="1" applyBorder="1"/>
    <xf numFmtId="0" fontId="4" fillId="0" borderId="7" xfId="0" applyFont="1" applyFill="1" applyBorder="1" applyAlignment="1">
      <alignment horizontal="center"/>
    </xf>
    <xf numFmtId="164" fontId="9" fillId="0" borderId="2" xfId="0" applyNumberFormat="1" applyFont="1" applyFill="1" applyBorder="1" applyAlignment="1">
      <alignment horizontal="center"/>
    </xf>
    <xf numFmtId="0" fontId="4" fillId="0" borderId="0" xfId="0" applyFont="1" applyFill="1"/>
    <xf numFmtId="0" fontId="9" fillId="0" borderId="1" xfId="0" applyFont="1" applyFill="1" applyBorder="1" applyAlignment="1">
      <alignment horizontal="center" wrapText="1"/>
    </xf>
    <xf numFmtId="0" fontId="9" fillId="0" borderId="1" xfId="0" applyFont="1" applyBorder="1"/>
    <xf numFmtId="2" fontId="3" fillId="0" borderId="1" xfId="0" applyNumberFormat="1" applyFont="1" applyFill="1" applyBorder="1" applyAlignment="1">
      <alignment horizontal="center" wrapText="1"/>
    </xf>
    <xf numFmtId="164" fontId="6" fillId="0" borderId="0" xfId="0" applyNumberFormat="1" applyFont="1" applyAlignment="1">
      <alignment horizontal="center"/>
    </xf>
    <xf numFmtId="0" fontId="16" fillId="0" borderId="1" xfId="0" applyFont="1" applyBorder="1"/>
    <xf numFmtId="2" fontId="3" fillId="0" borderId="6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0" fillId="0" borderId="7" xfId="0" applyBorder="1" applyAlignment="1">
      <alignment horizontal="left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2" fontId="4" fillId="0" borderId="0" xfId="0" applyNumberFormat="1" applyFont="1"/>
    <xf numFmtId="0" fontId="9" fillId="0" borderId="5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9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2" fontId="0" fillId="2" borderId="0" xfId="0" applyNumberFormat="1" applyFill="1"/>
    <xf numFmtId="14" fontId="3" fillId="0" borderId="2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0" fillId="0" borderId="2" xfId="1" applyFont="1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49" fontId="10" fillId="0" borderId="2" xfId="1" applyNumberFormat="1" applyFont="1" applyFill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8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6" fillId="0" borderId="2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9" fillId="0" borderId="2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9" fillId="0" borderId="7" xfId="0" applyFont="1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0" fillId="0" borderId="8" xfId="0" applyBorder="1" applyAlignment="1"/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7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0" borderId="9" xfId="0" applyFont="1" applyBorder="1" applyAlignment="1">
      <alignment wrapText="1"/>
    </xf>
    <xf numFmtId="2" fontId="3" fillId="0" borderId="3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1" xfId="0" applyFont="1" applyBorder="1" applyAlignment="1">
      <alignment wrapText="1"/>
    </xf>
    <xf numFmtId="164" fontId="9" fillId="0" borderId="3" xfId="0" applyNumberFormat="1" applyFont="1" applyBorder="1" applyAlignment="1">
      <alignment horizontal="center" wrapText="1"/>
    </xf>
    <xf numFmtId="164" fontId="9" fillId="0" borderId="5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4" fillId="0" borderId="0" xfId="0" applyFont="1" applyAlignment="1">
      <alignment wrapText="1"/>
    </xf>
    <xf numFmtId="2" fontId="3" fillId="0" borderId="4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2" fillId="0" borderId="2" xfId="0" applyFont="1" applyBorder="1" applyAlignment="1"/>
    <xf numFmtId="0" fontId="4" fillId="0" borderId="7" xfId="0" applyFont="1" applyBorder="1" applyAlignment="1"/>
    <xf numFmtId="0" fontId="6" fillId="0" borderId="2" xfId="0" applyFont="1" applyBorder="1" applyAlignment="1"/>
    <xf numFmtId="0" fontId="9" fillId="0" borderId="2" xfId="0" applyFont="1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0" fillId="2" borderId="8" xfId="0" applyFill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tabSelected="1" workbookViewId="0">
      <selection activeCell="E12" sqref="E12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133</v>
      </c>
      <c r="C1" s="1"/>
    </row>
    <row r="2" spans="1:4" ht="15" customHeight="1" x14ac:dyDescent="0.25">
      <c r="A2" s="2" t="s">
        <v>51</v>
      </c>
      <c r="C2" s="4"/>
    </row>
    <row r="3" spans="1:4" ht="15.75" x14ac:dyDescent="0.25">
      <c r="B3" s="4" t="s">
        <v>10</v>
      </c>
      <c r="C3" s="23" t="s">
        <v>106</v>
      </c>
    </row>
    <row r="4" spans="1:4" ht="14.25" customHeight="1" x14ac:dyDescent="0.25">
      <c r="A4" s="21" t="s">
        <v>157</v>
      </c>
      <c r="C4" s="4"/>
    </row>
    <row r="5" spans="1:4" ht="15" customHeight="1" x14ac:dyDescent="0.25">
      <c r="A5" s="4" t="s">
        <v>8</v>
      </c>
      <c r="C5" s="4"/>
    </row>
    <row r="6" spans="1:4" s="22" customFormat="1" ht="12.75" customHeight="1" x14ac:dyDescent="0.25">
      <c r="A6" s="4" t="s">
        <v>52</v>
      </c>
      <c r="C6" s="20"/>
    </row>
    <row r="7" spans="1:4" s="22" customFormat="1" ht="12.75" customHeight="1" x14ac:dyDescent="0.25">
      <c r="A7" s="5"/>
      <c r="B7"/>
      <c r="C7"/>
      <c r="D7"/>
    </row>
    <row r="8" spans="1:4" s="3" customFormat="1" ht="15" customHeight="1" x14ac:dyDescent="0.25">
      <c r="A8" s="12" t="s">
        <v>0</v>
      </c>
      <c r="B8" s="13" t="s">
        <v>9</v>
      </c>
      <c r="C8" s="26" t="s">
        <v>49</v>
      </c>
      <c r="D8" s="9"/>
    </row>
    <row r="9" spans="1:4" s="3" customFormat="1" ht="12" customHeight="1" x14ac:dyDescent="0.25">
      <c r="A9" s="12" t="s">
        <v>1</v>
      </c>
      <c r="B9" s="13" t="s">
        <v>11</v>
      </c>
      <c r="C9" s="118" t="s">
        <v>158</v>
      </c>
      <c r="D9" s="119"/>
    </row>
    <row r="10" spans="1:4" s="3" customFormat="1" ht="24" customHeight="1" x14ac:dyDescent="0.25">
      <c r="A10" s="12" t="s">
        <v>2</v>
      </c>
      <c r="B10" s="14" t="s">
        <v>12</v>
      </c>
      <c r="C10" s="120" t="s">
        <v>90</v>
      </c>
      <c r="D10" s="117"/>
    </row>
    <row r="11" spans="1:4" s="3" customFormat="1" ht="15" customHeight="1" x14ac:dyDescent="0.25">
      <c r="A11" s="12" t="s">
        <v>3</v>
      </c>
      <c r="B11" s="13" t="s">
        <v>13</v>
      </c>
      <c r="C11" s="121" t="s">
        <v>14</v>
      </c>
      <c r="D11" s="122"/>
    </row>
    <row r="12" spans="1:4" s="3" customFormat="1" ht="16.5" customHeight="1" x14ac:dyDescent="0.25">
      <c r="A12" s="126">
        <v>5</v>
      </c>
      <c r="B12" s="126" t="s">
        <v>91</v>
      </c>
      <c r="C12" s="50" t="s">
        <v>92</v>
      </c>
      <c r="D12" s="51" t="s">
        <v>93</v>
      </c>
    </row>
    <row r="13" spans="1:4" s="3" customFormat="1" ht="14.25" customHeight="1" x14ac:dyDescent="0.25">
      <c r="A13" s="126"/>
      <c r="B13" s="126"/>
      <c r="C13" s="50" t="s">
        <v>94</v>
      </c>
      <c r="D13" s="51" t="s">
        <v>95</v>
      </c>
    </row>
    <row r="14" spans="1:4" s="3" customFormat="1" x14ac:dyDescent="0.25">
      <c r="A14" s="126"/>
      <c r="B14" s="126"/>
      <c r="C14" s="50" t="s">
        <v>96</v>
      </c>
      <c r="D14" s="51" t="s">
        <v>97</v>
      </c>
    </row>
    <row r="15" spans="1:4" s="3" customFormat="1" ht="16.5" customHeight="1" x14ac:dyDescent="0.25">
      <c r="A15" s="126"/>
      <c r="B15" s="126"/>
      <c r="C15" s="50" t="s">
        <v>98</v>
      </c>
      <c r="D15" s="51" t="s">
        <v>100</v>
      </c>
    </row>
    <row r="16" spans="1:4" s="3" customFormat="1" ht="16.5" customHeight="1" x14ac:dyDescent="0.25">
      <c r="A16" s="126"/>
      <c r="B16" s="126"/>
      <c r="C16" s="50" t="s">
        <v>99</v>
      </c>
      <c r="D16" s="51" t="s">
        <v>93</v>
      </c>
    </row>
    <row r="17" spans="1:4" s="5" customFormat="1" ht="15.75" customHeight="1" x14ac:dyDescent="0.25">
      <c r="A17" s="126"/>
      <c r="B17" s="126"/>
      <c r="C17" s="50" t="s">
        <v>101</v>
      </c>
      <c r="D17" s="51" t="s">
        <v>102</v>
      </c>
    </row>
    <row r="18" spans="1:4" s="5" customFormat="1" ht="15.75" customHeight="1" x14ac:dyDescent="0.25">
      <c r="A18" s="126"/>
      <c r="B18" s="126"/>
      <c r="C18" s="52" t="s">
        <v>103</v>
      </c>
      <c r="D18" s="51" t="s">
        <v>104</v>
      </c>
    </row>
    <row r="19" spans="1:4" ht="21.75" customHeight="1" x14ac:dyDescent="0.25">
      <c r="A19" s="12" t="s">
        <v>4</v>
      </c>
      <c r="B19" s="13" t="s">
        <v>15</v>
      </c>
      <c r="C19" s="127" t="s">
        <v>77</v>
      </c>
      <c r="D19" s="128"/>
    </row>
    <row r="20" spans="1:4" s="5" customFormat="1" ht="15" customHeight="1" x14ac:dyDescent="0.25">
      <c r="A20" s="12" t="s">
        <v>5</v>
      </c>
      <c r="B20" s="13" t="s">
        <v>16</v>
      </c>
      <c r="C20" s="129" t="s">
        <v>56</v>
      </c>
      <c r="D20" s="130"/>
    </row>
    <row r="21" spans="1:4" s="5" customFormat="1" ht="15" customHeight="1" x14ac:dyDescent="0.25">
      <c r="A21" s="12" t="s">
        <v>6</v>
      </c>
      <c r="B21" s="13" t="s">
        <v>17</v>
      </c>
      <c r="C21" s="120" t="s">
        <v>18</v>
      </c>
      <c r="D21" s="131"/>
    </row>
    <row r="22" spans="1:4" ht="13.5" customHeight="1" x14ac:dyDescent="0.25">
      <c r="A22" s="24"/>
      <c r="B22" s="25"/>
      <c r="C22" s="24"/>
      <c r="D22" s="24"/>
    </row>
    <row r="23" spans="1:4" x14ac:dyDescent="0.25">
      <c r="A23" s="8" t="s">
        <v>19</v>
      </c>
      <c r="B23" s="16"/>
      <c r="C23" s="16"/>
      <c r="D23" s="16"/>
    </row>
    <row r="24" spans="1:4" ht="12.75" customHeight="1" x14ac:dyDescent="0.25">
      <c r="A24" s="15"/>
      <c r="B24" s="16"/>
      <c r="C24" s="16"/>
      <c r="D24" s="16"/>
    </row>
    <row r="25" spans="1:4" ht="23.25" x14ac:dyDescent="0.25">
      <c r="A25" s="6"/>
      <c r="B25" s="17" t="s">
        <v>20</v>
      </c>
      <c r="C25" s="7" t="s">
        <v>21</v>
      </c>
      <c r="D25" s="49" t="s">
        <v>22</v>
      </c>
    </row>
    <row r="26" spans="1:4" ht="29.25" customHeight="1" x14ac:dyDescent="0.25">
      <c r="A26" s="123" t="s">
        <v>25</v>
      </c>
      <c r="B26" s="124"/>
      <c r="C26" s="124"/>
      <c r="D26" s="125"/>
    </row>
    <row r="27" spans="1:4" ht="12" customHeight="1" x14ac:dyDescent="0.25">
      <c r="A27" s="46"/>
      <c r="B27" s="47"/>
      <c r="C27" s="47"/>
      <c r="D27" s="48"/>
    </row>
    <row r="28" spans="1:4" x14ac:dyDescent="0.25">
      <c r="A28" s="7">
        <v>1</v>
      </c>
      <c r="B28" s="6" t="s">
        <v>78</v>
      </c>
      <c r="C28" s="6" t="s">
        <v>23</v>
      </c>
      <c r="D28" s="6" t="s">
        <v>24</v>
      </c>
    </row>
    <row r="29" spans="1:4" ht="14.25" customHeight="1" x14ac:dyDescent="0.25">
      <c r="A29" s="19" t="s">
        <v>26</v>
      </c>
      <c r="B29" s="18"/>
      <c r="C29" s="18"/>
      <c r="D29" s="18"/>
    </row>
    <row r="30" spans="1:4" ht="13.5" customHeight="1" x14ac:dyDescent="0.25">
      <c r="A30" s="7">
        <v>1</v>
      </c>
      <c r="B30" s="6" t="s">
        <v>108</v>
      </c>
      <c r="C30" s="6" t="s">
        <v>23</v>
      </c>
      <c r="D30" s="6" t="s">
        <v>105</v>
      </c>
    </row>
    <row r="31" spans="1:4" x14ac:dyDescent="0.25">
      <c r="A31" s="19" t="s">
        <v>41</v>
      </c>
      <c r="B31" s="18"/>
      <c r="C31" s="18"/>
      <c r="D31" s="18"/>
    </row>
    <row r="32" spans="1:4" x14ac:dyDescent="0.25">
      <c r="A32" s="19" t="s">
        <v>42</v>
      </c>
      <c r="B32" s="18"/>
      <c r="C32" s="18"/>
      <c r="D32" s="18"/>
    </row>
    <row r="33" spans="1:5" x14ac:dyDescent="0.25">
      <c r="A33" s="7">
        <v>1</v>
      </c>
      <c r="B33" s="6" t="s">
        <v>134</v>
      </c>
      <c r="C33" s="6" t="s">
        <v>109</v>
      </c>
      <c r="D33" s="6" t="s">
        <v>27</v>
      </c>
    </row>
    <row r="34" spans="1:5" x14ac:dyDescent="0.25">
      <c r="A34" s="19" t="s">
        <v>28</v>
      </c>
      <c r="B34" s="18"/>
      <c r="C34" s="18"/>
      <c r="D34" s="18"/>
    </row>
    <row r="35" spans="1:5" x14ac:dyDescent="0.25">
      <c r="A35" s="7">
        <v>1</v>
      </c>
      <c r="B35" s="6" t="s">
        <v>29</v>
      </c>
      <c r="C35" s="6" t="s">
        <v>23</v>
      </c>
      <c r="D35" s="6" t="s">
        <v>30</v>
      </c>
    </row>
    <row r="36" spans="1:5" ht="15" customHeight="1" x14ac:dyDescent="0.25">
      <c r="A36" s="19" t="s">
        <v>31</v>
      </c>
      <c r="B36" s="18"/>
      <c r="C36" s="18"/>
      <c r="D36" s="18"/>
    </row>
    <row r="37" spans="1:5" x14ac:dyDescent="0.25">
      <c r="A37" s="7">
        <v>1</v>
      </c>
      <c r="B37" s="6" t="s">
        <v>32</v>
      </c>
      <c r="C37" s="6" t="s">
        <v>23</v>
      </c>
      <c r="D37" s="6" t="s">
        <v>24</v>
      </c>
    </row>
    <row r="38" spans="1:5" ht="7.5" customHeight="1" x14ac:dyDescent="0.25">
      <c r="A38" s="27"/>
      <c r="B38" s="11"/>
      <c r="C38" s="11"/>
      <c r="D38" s="11"/>
    </row>
    <row r="39" spans="1:5" x14ac:dyDescent="0.25">
      <c r="A39" s="4" t="s">
        <v>50</v>
      </c>
      <c r="B39" s="18"/>
      <c r="C39" s="18"/>
      <c r="D39" s="18"/>
    </row>
    <row r="40" spans="1:5" ht="15" customHeight="1" x14ac:dyDescent="0.25">
      <c r="A40" s="7">
        <v>1</v>
      </c>
      <c r="B40" s="6" t="s">
        <v>33</v>
      </c>
      <c r="C40" s="116">
        <v>1976</v>
      </c>
      <c r="D40" s="115"/>
    </row>
    <row r="41" spans="1:5" x14ac:dyDescent="0.25">
      <c r="A41" s="7">
        <v>2</v>
      </c>
      <c r="B41" s="6" t="s">
        <v>35</v>
      </c>
      <c r="C41" s="116">
        <v>9</v>
      </c>
      <c r="D41" s="115"/>
    </row>
    <row r="42" spans="1:5" x14ac:dyDescent="0.25">
      <c r="A42" s="7">
        <v>3</v>
      </c>
      <c r="B42" s="6" t="s">
        <v>36</v>
      </c>
      <c r="C42" s="116">
        <v>1</v>
      </c>
      <c r="D42" s="115"/>
    </row>
    <row r="43" spans="1:5" ht="15" customHeight="1" x14ac:dyDescent="0.25">
      <c r="A43" s="7">
        <v>4</v>
      </c>
      <c r="B43" s="6" t="s">
        <v>34</v>
      </c>
      <c r="C43" s="116">
        <v>1</v>
      </c>
      <c r="D43" s="115"/>
    </row>
    <row r="44" spans="1:5" x14ac:dyDescent="0.25">
      <c r="A44" s="7">
        <v>5</v>
      </c>
      <c r="B44" s="6" t="s">
        <v>37</v>
      </c>
      <c r="C44" s="116">
        <v>1</v>
      </c>
      <c r="D44" s="115"/>
    </row>
    <row r="45" spans="1:5" x14ac:dyDescent="0.25">
      <c r="A45" s="7">
        <v>6</v>
      </c>
      <c r="B45" s="6" t="s">
        <v>38</v>
      </c>
      <c r="C45" s="116" t="s">
        <v>89</v>
      </c>
      <c r="D45" s="115"/>
    </row>
    <row r="46" spans="1:5" ht="15" customHeight="1" x14ac:dyDescent="0.25">
      <c r="A46" s="7">
        <v>7</v>
      </c>
      <c r="B46" s="6" t="s">
        <v>39</v>
      </c>
      <c r="C46" s="116" t="s">
        <v>80</v>
      </c>
      <c r="D46" s="115"/>
    </row>
    <row r="47" spans="1:5" x14ac:dyDescent="0.25">
      <c r="A47" s="7">
        <v>8</v>
      </c>
      <c r="B47" s="6" t="s">
        <v>40</v>
      </c>
      <c r="C47" s="116" t="s">
        <v>135</v>
      </c>
      <c r="D47" s="115"/>
    </row>
    <row r="48" spans="1:5" x14ac:dyDescent="0.25">
      <c r="A48" s="7">
        <v>9</v>
      </c>
      <c r="B48" s="6" t="s">
        <v>114</v>
      </c>
      <c r="C48" s="116">
        <v>84</v>
      </c>
      <c r="D48" s="117"/>
      <c r="E48">
        <v>531.79999999999995</v>
      </c>
    </row>
    <row r="49" spans="1:4" x14ac:dyDescent="0.25">
      <c r="A49" s="7">
        <v>10</v>
      </c>
      <c r="B49" s="6" t="s">
        <v>76</v>
      </c>
      <c r="C49" s="114">
        <v>39448</v>
      </c>
      <c r="D49" s="115"/>
    </row>
    <row r="50" spans="1:4" x14ac:dyDescent="0.25">
      <c r="A50" s="4"/>
    </row>
    <row r="51" spans="1:4" x14ac:dyDescent="0.25">
      <c r="A51" s="4"/>
    </row>
    <row r="53" spans="1:4" x14ac:dyDescent="0.25">
      <c r="A53" s="53"/>
      <c r="B53" s="53"/>
      <c r="C53" s="54"/>
      <c r="D53" s="55"/>
    </row>
    <row r="54" spans="1:4" x14ac:dyDescent="0.25">
      <c r="A54" s="53"/>
      <c r="B54" s="53"/>
      <c r="C54" s="54"/>
      <c r="D54" s="55"/>
    </row>
    <row r="55" spans="1:4" x14ac:dyDescent="0.25">
      <c r="A55" s="53"/>
      <c r="B55" s="53"/>
      <c r="C55" s="54"/>
      <c r="D55" s="55"/>
    </row>
    <row r="56" spans="1:4" x14ac:dyDescent="0.25">
      <c r="A56" s="53"/>
      <c r="B56" s="53"/>
      <c r="C56" s="54"/>
      <c r="D56" s="55"/>
    </row>
    <row r="57" spans="1:4" x14ac:dyDescent="0.25">
      <c r="A57" s="53"/>
      <c r="B57" s="53"/>
      <c r="C57" s="56"/>
      <c r="D57" s="55"/>
    </row>
    <row r="58" spans="1:4" x14ac:dyDescent="0.25">
      <c r="A58" s="53"/>
      <c r="B58" s="53"/>
      <c r="C58" s="57"/>
      <c r="D58" s="55"/>
    </row>
  </sheetData>
  <mergeCells count="19">
    <mergeCell ref="C42:D42"/>
    <mergeCell ref="C40:D40"/>
    <mergeCell ref="C41:D41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  <mergeCell ref="C49:D49"/>
    <mergeCell ref="C43:D43"/>
    <mergeCell ref="C44:D44"/>
    <mergeCell ref="C45:D45"/>
    <mergeCell ref="C46:D46"/>
    <mergeCell ref="C47:D47"/>
    <mergeCell ref="C48:D48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opLeftCell="A41" workbookViewId="0">
      <selection sqref="A1:H83"/>
    </sheetView>
  </sheetViews>
  <sheetFormatPr defaultRowHeight="15" x14ac:dyDescent="0.25"/>
  <cols>
    <col min="1" max="1" width="15.85546875" customWidth="1"/>
    <col min="2" max="2" width="13.42578125" style="30" customWidth="1"/>
    <col min="3" max="3" width="8.5703125" style="45" customWidth="1"/>
    <col min="4" max="4" width="8.28515625" customWidth="1"/>
    <col min="5" max="5" width="9" customWidth="1"/>
    <col min="6" max="6" width="9.7109375" customWidth="1"/>
    <col min="7" max="7" width="10.28515625" customWidth="1"/>
    <col min="8" max="8" width="10.85546875" customWidth="1"/>
  </cols>
  <sheetData>
    <row r="1" spans="1:10" x14ac:dyDescent="0.25">
      <c r="A1" s="4" t="s">
        <v>119</v>
      </c>
      <c r="B1"/>
      <c r="C1" s="36"/>
      <c r="D1" s="36"/>
    </row>
    <row r="2" spans="1:10" ht="13.5" customHeight="1" x14ac:dyDescent="0.25">
      <c r="A2" s="4" t="s">
        <v>152</v>
      </c>
      <c r="B2"/>
      <c r="C2" s="36"/>
      <c r="D2" s="36"/>
    </row>
    <row r="3" spans="1:10" ht="56.25" customHeight="1" x14ac:dyDescent="0.25">
      <c r="A3" s="143" t="s">
        <v>63</v>
      </c>
      <c r="B3" s="144"/>
      <c r="C3" s="88" t="s">
        <v>64</v>
      </c>
      <c r="D3" s="28" t="s">
        <v>65</v>
      </c>
      <c r="E3" s="28" t="s">
        <v>66</v>
      </c>
      <c r="F3" s="28" t="s">
        <v>67</v>
      </c>
      <c r="G3" s="37" t="s">
        <v>68</v>
      </c>
      <c r="H3" s="28" t="s">
        <v>69</v>
      </c>
    </row>
    <row r="4" spans="1:10" ht="22.5" customHeight="1" x14ac:dyDescent="0.25">
      <c r="A4" s="152" t="s">
        <v>154</v>
      </c>
      <c r="B4" s="134"/>
      <c r="C4" s="88"/>
      <c r="D4" s="90">
        <f>D5+D6</f>
        <v>-676.88</v>
      </c>
      <c r="E4" s="28"/>
      <c r="F4" s="28"/>
      <c r="G4" s="37"/>
      <c r="H4" s="28"/>
    </row>
    <row r="5" spans="1:10" ht="17.25" customHeight="1" x14ac:dyDescent="0.25">
      <c r="A5" s="79" t="s">
        <v>117</v>
      </c>
      <c r="B5" s="80"/>
      <c r="C5" s="88"/>
      <c r="D5" s="28">
        <v>7.45</v>
      </c>
      <c r="E5" s="28"/>
      <c r="F5" s="28"/>
      <c r="G5" s="37"/>
      <c r="H5" s="28"/>
    </row>
    <row r="6" spans="1:10" ht="15" customHeight="1" x14ac:dyDescent="0.25">
      <c r="A6" s="79" t="s">
        <v>118</v>
      </c>
      <c r="B6" s="80"/>
      <c r="C6" s="88"/>
      <c r="D6" s="90">
        <v>-684.33</v>
      </c>
      <c r="E6" s="28"/>
      <c r="F6" s="28"/>
      <c r="G6" s="37"/>
      <c r="H6" s="28"/>
    </row>
    <row r="7" spans="1:10" ht="17.25" customHeight="1" x14ac:dyDescent="0.25">
      <c r="A7" s="148" t="s">
        <v>153</v>
      </c>
      <c r="B7" s="147"/>
      <c r="C7" s="147"/>
      <c r="D7" s="147"/>
      <c r="E7" s="147"/>
      <c r="F7" s="147"/>
      <c r="G7" s="147"/>
      <c r="H7" s="117"/>
    </row>
    <row r="8" spans="1:10" ht="17.25" customHeight="1" x14ac:dyDescent="0.25">
      <c r="A8" s="143" t="s">
        <v>70</v>
      </c>
      <c r="B8" s="145"/>
      <c r="C8" s="42">
        <f>C12+C15+C18+C21+C24+C27</f>
        <v>21.490000000000002</v>
      </c>
      <c r="D8" s="61">
        <v>-65.06</v>
      </c>
      <c r="E8" s="61">
        <f>E12+E15+E18+E21+E24+E27</f>
        <v>489.99000000000007</v>
      </c>
      <c r="F8" s="61">
        <f>F12+F15+F18+F21+F24+F27</f>
        <v>460.51</v>
      </c>
      <c r="G8" s="61">
        <f>G12+G15+G18+G21+G24+G27</f>
        <v>460.51</v>
      </c>
      <c r="H8" s="62">
        <f>F8-E8+D8</f>
        <v>-94.540000000000077</v>
      </c>
    </row>
    <row r="9" spans="1:10" x14ac:dyDescent="0.25">
      <c r="A9" s="38" t="s">
        <v>71</v>
      </c>
      <c r="B9" s="39"/>
      <c r="C9" s="43">
        <f>C8-C10</f>
        <v>19.341000000000001</v>
      </c>
      <c r="D9" s="58">
        <v>-58.55</v>
      </c>
      <c r="E9" s="58">
        <f>E8-E10</f>
        <v>440.99100000000004</v>
      </c>
      <c r="F9" s="58">
        <f>F8-F10</f>
        <v>414.459</v>
      </c>
      <c r="G9" s="58">
        <f>G8-G10</f>
        <v>414.459</v>
      </c>
      <c r="H9" s="58">
        <f>F9-E9+D9</f>
        <v>-85.082000000000036</v>
      </c>
    </row>
    <row r="10" spans="1:10" x14ac:dyDescent="0.25">
      <c r="A10" s="146" t="s">
        <v>72</v>
      </c>
      <c r="B10" s="147"/>
      <c r="C10" s="43">
        <f>C8*10%</f>
        <v>2.1490000000000005</v>
      </c>
      <c r="D10" s="58">
        <v>-6.51</v>
      </c>
      <c r="E10" s="58">
        <f>E8*10%</f>
        <v>48.999000000000009</v>
      </c>
      <c r="F10" s="58">
        <f>F8*10%</f>
        <v>46.051000000000002</v>
      </c>
      <c r="G10" s="58">
        <f>G8*10%</f>
        <v>46.051000000000002</v>
      </c>
      <c r="H10" s="58">
        <f t="shared" ref="H10" si="0">F10-E10+D10</f>
        <v>-9.4580000000000073</v>
      </c>
    </row>
    <row r="11" spans="1:10" ht="12.75" customHeight="1" x14ac:dyDescent="0.25">
      <c r="A11" s="148" t="s">
        <v>73</v>
      </c>
      <c r="B11" s="149"/>
      <c r="C11" s="149"/>
      <c r="D11" s="149"/>
      <c r="E11" s="149"/>
      <c r="F11" s="149"/>
      <c r="G11" s="149"/>
      <c r="H11" s="145"/>
    </row>
    <row r="12" spans="1:10" x14ac:dyDescent="0.25">
      <c r="A12" s="150" t="s">
        <v>53</v>
      </c>
      <c r="B12" s="151"/>
      <c r="C12" s="42">
        <v>5.75</v>
      </c>
      <c r="D12" s="59">
        <v>-19.88</v>
      </c>
      <c r="E12" s="59">
        <v>139.88999999999999</v>
      </c>
      <c r="F12" s="59">
        <v>132.38999999999999</v>
      </c>
      <c r="G12" s="59">
        <f>F12</f>
        <v>132.38999999999999</v>
      </c>
      <c r="H12" s="58">
        <f>F12-E12+D12</f>
        <v>-27.38</v>
      </c>
    </row>
    <row r="13" spans="1:10" x14ac:dyDescent="0.25">
      <c r="A13" s="38" t="s">
        <v>71</v>
      </c>
      <c r="B13" s="39"/>
      <c r="C13" s="43">
        <f>C12-C14</f>
        <v>5.1749999999999998</v>
      </c>
      <c r="D13" s="58">
        <f>D12-D14</f>
        <v>-17.891999999999999</v>
      </c>
      <c r="E13" s="58">
        <f>E12-E14</f>
        <v>125.90099999999998</v>
      </c>
      <c r="F13" s="58">
        <f>F12-F14</f>
        <v>119.15099999999998</v>
      </c>
      <c r="G13" s="58">
        <f>G12-G14</f>
        <v>119.15099999999998</v>
      </c>
      <c r="H13" s="58">
        <f t="shared" ref="H13:H30" si="1">F13-E13+D13</f>
        <v>-24.641999999999999</v>
      </c>
    </row>
    <row r="14" spans="1:10" x14ac:dyDescent="0.25">
      <c r="A14" s="146" t="s">
        <v>72</v>
      </c>
      <c r="B14" s="147"/>
      <c r="C14" s="43">
        <f>C12*10%</f>
        <v>0.57500000000000007</v>
      </c>
      <c r="D14" s="58">
        <f>D12*10%</f>
        <v>-1.988</v>
      </c>
      <c r="E14" s="58">
        <f>E12*10%</f>
        <v>13.988999999999999</v>
      </c>
      <c r="F14" s="58">
        <f>F12*10%</f>
        <v>13.238999999999999</v>
      </c>
      <c r="G14" s="58">
        <f>G12*10%</f>
        <v>13.238999999999999</v>
      </c>
      <c r="H14" s="58">
        <f t="shared" si="1"/>
        <v>-2.738</v>
      </c>
    </row>
    <row r="15" spans="1:10" ht="23.25" customHeight="1" x14ac:dyDescent="0.25">
      <c r="A15" s="150" t="s">
        <v>43</v>
      </c>
      <c r="B15" s="151"/>
      <c r="C15" s="42">
        <v>3.51</v>
      </c>
      <c r="D15" s="59">
        <v>-12.19</v>
      </c>
      <c r="E15" s="59">
        <v>85.4</v>
      </c>
      <c r="F15" s="59">
        <v>82.07</v>
      </c>
      <c r="G15" s="59">
        <f>F15</f>
        <v>82.07</v>
      </c>
      <c r="H15" s="58">
        <f t="shared" si="1"/>
        <v>-15.520000000000012</v>
      </c>
      <c r="J15" s="72"/>
    </row>
    <row r="16" spans="1:10" x14ac:dyDescent="0.25">
      <c r="A16" s="38" t="s">
        <v>71</v>
      </c>
      <c r="B16" s="39"/>
      <c r="C16" s="43">
        <f>C15-C17</f>
        <v>3.1589999999999998</v>
      </c>
      <c r="D16" s="58">
        <f>D15-D17</f>
        <v>-10.971</v>
      </c>
      <c r="E16" s="58">
        <f>E15-E17</f>
        <v>76.86</v>
      </c>
      <c r="F16" s="58">
        <f>F15-F17</f>
        <v>73.863</v>
      </c>
      <c r="G16" s="58">
        <f>G15-G17</f>
        <v>73.863</v>
      </c>
      <c r="H16" s="58">
        <f t="shared" si="1"/>
        <v>-13.968</v>
      </c>
      <c r="J16" s="72"/>
    </row>
    <row r="17" spans="1:10" ht="15" customHeight="1" x14ac:dyDescent="0.25">
      <c r="A17" s="146" t="s">
        <v>72</v>
      </c>
      <c r="B17" s="147"/>
      <c r="C17" s="43">
        <f>C15*10%</f>
        <v>0.35099999999999998</v>
      </c>
      <c r="D17" s="58">
        <f>D15*10%</f>
        <v>-1.2190000000000001</v>
      </c>
      <c r="E17" s="58">
        <f>E15*10%</f>
        <v>8.5400000000000009</v>
      </c>
      <c r="F17" s="58">
        <f>F15*10%</f>
        <v>8.206999999999999</v>
      </c>
      <c r="G17" s="58">
        <f>G15*10%</f>
        <v>8.206999999999999</v>
      </c>
      <c r="H17" s="58">
        <f t="shared" si="1"/>
        <v>-1.552000000000002</v>
      </c>
      <c r="J17" s="72"/>
    </row>
    <row r="18" spans="1:10" ht="13.5" customHeight="1" x14ac:dyDescent="0.25">
      <c r="A18" s="150" t="s">
        <v>54</v>
      </c>
      <c r="B18" s="151"/>
      <c r="C18" s="41">
        <v>2.41</v>
      </c>
      <c r="D18" s="59">
        <v>-6.92</v>
      </c>
      <c r="E18" s="59">
        <v>58.64</v>
      </c>
      <c r="F18" s="59">
        <v>55.5</v>
      </c>
      <c r="G18" s="59">
        <f>F18</f>
        <v>55.5</v>
      </c>
      <c r="H18" s="58">
        <f t="shared" si="1"/>
        <v>-10.06</v>
      </c>
    </row>
    <row r="19" spans="1:10" ht="13.5" customHeight="1" x14ac:dyDescent="0.25">
      <c r="A19" s="38" t="s">
        <v>71</v>
      </c>
      <c r="B19" s="39"/>
      <c r="C19" s="43">
        <f>C18-C20</f>
        <v>2.169</v>
      </c>
      <c r="D19" s="58">
        <f>D18-D20</f>
        <v>-6.2279999999999998</v>
      </c>
      <c r="E19" s="58">
        <f>E18-E20</f>
        <v>52.775999999999996</v>
      </c>
      <c r="F19" s="58">
        <f>F18-F20</f>
        <v>49.95</v>
      </c>
      <c r="G19" s="58">
        <f>G18-G20</f>
        <v>49.95</v>
      </c>
      <c r="H19" s="58">
        <f t="shared" si="1"/>
        <v>-9.0539999999999932</v>
      </c>
    </row>
    <row r="20" spans="1:10" ht="12.75" customHeight="1" x14ac:dyDescent="0.25">
      <c r="A20" s="146" t="s">
        <v>72</v>
      </c>
      <c r="B20" s="147"/>
      <c r="C20" s="43">
        <f>C18*10%</f>
        <v>0.24100000000000002</v>
      </c>
      <c r="D20" s="58">
        <f>D18*10%</f>
        <v>-0.69200000000000006</v>
      </c>
      <c r="E20" s="58">
        <f>E18*10%</f>
        <v>5.8640000000000008</v>
      </c>
      <c r="F20" s="58">
        <f>F18*10%</f>
        <v>5.5500000000000007</v>
      </c>
      <c r="G20" s="58">
        <f>G18*10%</f>
        <v>5.5500000000000007</v>
      </c>
      <c r="H20" s="58">
        <f t="shared" si="1"/>
        <v>-1.0060000000000002</v>
      </c>
    </row>
    <row r="21" spans="1:10" x14ac:dyDescent="0.25">
      <c r="A21" s="150" t="s">
        <v>55</v>
      </c>
      <c r="B21" s="151"/>
      <c r="C21" s="44">
        <v>1.1299999999999999</v>
      </c>
      <c r="D21" s="58">
        <v>-3.88</v>
      </c>
      <c r="E21" s="58">
        <v>27.49</v>
      </c>
      <c r="F21" s="58">
        <v>26.01</v>
      </c>
      <c r="G21" s="58">
        <f>F21</f>
        <v>26.01</v>
      </c>
      <c r="H21" s="58">
        <f t="shared" si="1"/>
        <v>-5.3599999999999968</v>
      </c>
    </row>
    <row r="22" spans="1:10" ht="14.25" customHeight="1" x14ac:dyDescent="0.25">
      <c r="A22" s="38" t="s">
        <v>71</v>
      </c>
      <c r="B22" s="39"/>
      <c r="C22" s="43">
        <f>C21-C23</f>
        <v>1.0169999999999999</v>
      </c>
      <c r="D22" s="58">
        <f>D21-D23</f>
        <v>-3.492</v>
      </c>
      <c r="E22" s="58">
        <f>E21-E23</f>
        <v>24.741</v>
      </c>
      <c r="F22" s="58">
        <f>F21-F23</f>
        <v>23.409000000000002</v>
      </c>
      <c r="G22" s="58">
        <f>G21-G23</f>
        <v>23.409000000000002</v>
      </c>
      <c r="H22" s="58">
        <f t="shared" si="1"/>
        <v>-4.8239999999999972</v>
      </c>
    </row>
    <row r="23" spans="1:10" ht="14.25" customHeight="1" x14ac:dyDescent="0.25">
      <c r="A23" s="146" t="s">
        <v>72</v>
      </c>
      <c r="B23" s="147"/>
      <c r="C23" s="43">
        <f>C21*10%</f>
        <v>0.11299999999999999</v>
      </c>
      <c r="D23" s="58">
        <f>D21*10%</f>
        <v>-0.38800000000000001</v>
      </c>
      <c r="E23" s="58">
        <f>E21*10%</f>
        <v>2.7490000000000001</v>
      </c>
      <c r="F23" s="58">
        <f>F21*10%</f>
        <v>2.6010000000000004</v>
      </c>
      <c r="G23" s="58">
        <f>G21*10%</f>
        <v>2.6010000000000004</v>
      </c>
      <c r="H23" s="58">
        <f t="shared" si="1"/>
        <v>-0.5359999999999997</v>
      </c>
    </row>
    <row r="24" spans="1:10" ht="14.25" customHeight="1" x14ac:dyDescent="0.25">
      <c r="A24" s="10" t="s">
        <v>44</v>
      </c>
      <c r="B24" s="40"/>
      <c r="C24" s="44">
        <v>4.43</v>
      </c>
      <c r="D24" s="58">
        <v>-13.38</v>
      </c>
      <c r="E24" s="58">
        <f>104.48+0.89+0.22+2.19</f>
        <v>107.78</v>
      </c>
      <c r="F24" s="58">
        <f>97.16+0.83+0.21+2.04</f>
        <v>100.24</v>
      </c>
      <c r="G24" s="58">
        <f>F24</f>
        <v>100.24</v>
      </c>
      <c r="H24" s="58">
        <f t="shared" si="1"/>
        <v>-20.920000000000009</v>
      </c>
    </row>
    <row r="25" spans="1:10" ht="14.25" customHeight="1" x14ac:dyDescent="0.25">
      <c r="A25" s="38" t="s">
        <v>71</v>
      </c>
      <c r="B25" s="39"/>
      <c r="C25" s="43">
        <f>C24-C26</f>
        <v>3.9869999999999997</v>
      </c>
      <c r="D25" s="58">
        <f>D24-D26</f>
        <v>-12.042000000000002</v>
      </c>
      <c r="E25" s="58">
        <f>E24-E26</f>
        <v>97.001999999999995</v>
      </c>
      <c r="F25" s="58">
        <f>F24-F26</f>
        <v>90.215999999999994</v>
      </c>
      <c r="G25" s="58">
        <f>G24-G26</f>
        <v>90.215999999999994</v>
      </c>
      <c r="H25" s="58">
        <f t="shared" si="1"/>
        <v>-18.828000000000003</v>
      </c>
    </row>
    <row r="26" spans="1:10" x14ac:dyDescent="0.25">
      <c r="A26" s="146" t="s">
        <v>72</v>
      </c>
      <c r="B26" s="147"/>
      <c r="C26" s="43">
        <f>C24*10%</f>
        <v>0.443</v>
      </c>
      <c r="D26" s="58">
        <f>D24*10%</f>
        <v>-1.3380000000000001</v>
      </c>
      <c r="E26" s="58">
        <f>E24*10%</f>
        <v>10.778</v>
      </c>
      <c r="F26" s="58">
        <f>F24*10%</f>
        <v>10.024000000000001</v>
      </c>
      <c r="G26" s="58">
        <f>G24*10%</f>
        <v>10.024000000000001</v>
      </c>
      <c r="H26" s="58">
        <f t="shared" si="1"/>
        <v>-2.0919999999999996</v>
      </c>
    </row>
    <row r="27" spans="1:10" ht="14.25" customHeight="1" x14ac:dyDescent="0.25">
      <c r="A27" s="158" t="s">
        <v>45</v>
      </c>
      <c r="B27" s="159"/>
      <c r="C27" s="162">
        <v>4.26</v>
      </c>
      <c r="D27" s="156">
        <v>-7.45</v>
      </c>
      <c r="E27" s="156">
        <v>70.790000000000006</v>
      </c>
      <c r="F27" s="156">
        <v>64.3</v>
      </c>
      <c r="G27" s="156">
        <f>F27</f>
        <v>64.3</v>
      </c>
      <c r="H27" s="58">
        <f t="shared" si="1"/>
        <v>-13.940000000000008</v>
      </c>
    </row>
    <row r="28" spans="1:10" ht="0.75" hidden="1" customHeight="1" x14ac:dyDescent="0.25">
      <c r="A28" s="160"/>
      <c r="B28" s="161"/>
      <c r="C28" s="163"/>
      <c r="D28" s="157"/>
      <c r="E28" s="157"/>
      <c r="F28" s="157"/>
      <c r="G28" s="157"/>
      <c r="H28" s="58">
        <f t="shared" si="1"/>
        <v>0</v>
      </c>
    </row>
    <row r="29" spans="1:10" x14ac:dyDescent="0.25">
      <c r="A29" s="38" t="s">
        <v>71</v>
      </c>
      <c r="B29" s="39"/>
      <c r="C29" s="43">
        <f>C27-C30</f>
        <v>3.8339999999999996</v>
      </c>
      <c r="D29" s="58">
        <f>D27-D30</f>
        <v>-6.7050000000000001</v>
      </c>
      <c r="E29" s="58">
        <f>E27-E30</f>
        <v>68.160000000000011</v>
      </c>
      <c r="F29" s="58">
        <f>F27-F30</f>
        <v>60.72</v>
      </c>
      <c r="G29" s="58">
        <f>G27-G30</f>
        <v>60.72</v>
      </c>
      <c r="H29" s="58">
        <f t="shared" si="1"/>
        <v>-14.145000000000012</v>
      </c>
    </row>
    <row r="30" spans="1:10" x14ac:dyDescent="0.25">
      <c r="A30" s="146" t="s">
        <v>72</v>
      </c>
      <c r="B30" s="147"/>
      <c r="C30" s="43">
        <f>C27*10%</f>
        <v>0.42599999999999999</v>
      </c>
      <c r="D30" s="58">
        <f>D27*10%</f>
        <v>-0.74500000000000011</v>
      </c>
      <c r="E30" s="58">
        <v>2.63</v>
      </c>
      <c r="F30" s="58">
        <v>3.58</v>
      </c>
      <c r="G30" s="58">
        <v>3.58</v>
      </c>
      <c r="H30" s="58">
        <f t="shared" si="1"/>
        <v>0.20500000000000007</v>
      </c>
    </row>
    <row r="31" spans="1:10" s="3" customFormat="1" ht="9" customHeight="1" x14ac:dyDescent="0.25">
      <c r="A31" s="77"/>
      <c r="B31" s="81"/>
      <c r="C31" s="82"/>
      <c r="D31" s="29"/>
      <c r="E31" s="83"/>
      <c r="F31" s="83"/>
      <c r="G31" s="38"/>
      <c r="H31" s="84"/>
    </row>
    <row r="32" spans="1:10" s="4" customFormat="1" ht="14.25" customHeight="1" x14ac:dyDescent="0.25">
      <c r="A32" s="143" t="s">
        <v>46</v>
      </c>
      <c r="B32" s="144"/>
      <c r="C32" s="44">
        <v>7.93</v>
      </c>
      <c r="D32" s="63">
        <v>-610.88</v>
      </c>
      <c r="E32" s="62">
        <f>130.9+36.45+13.38</f>
        <v>180.73000000000002</v>
      </c>
      <c r="F32" s="62">
        <f>123.88+34.8+12.66</f>
        <v>171.34</v>
      </c>
      <c r="G32" s="64">
        <f>G33+G34</f>
        <v>126.67399999999999</v>
      </c>
      <c r="H32" s="62">
        <f>F32-E32-G32+D32+F32</f>
        <v>-575.60399999999993</v>
      </c>
    </row>
    <row r="33" spans="1:10" s="4" customFormat="1" ht="15.75" customHeight="1" x14ac:dyDescent="0.25">
      <c r="A33" s="65" t="s">
        <v>74</v>
      </c>
      <c r="B33" s="66"/>
      <c r="C33" s="44">
        <f>C32-C34</f>
        <v>7.1369999999999996</v>
      </c>
      <c r="D33" s="63">
        <v>-610.29999999999995</v>
      </c>
      <c r="E33" s="58">
        <f>E32-E34</f>
        <v>162.65700000000001</v>
      </c>
      <c r="F33" s="58">
        <f>F32-F34</f>
        <v>154.20600000000002</v>
      </c>
      <c r="G33" s="67">
        <f>G63</f>
        <v>109.53999999999999</v>
      </c>
      <c r="H33" s="62">
        <f t="shared" ref="H33:H34" si="2">F33-E33-G33+D33+F33</f>
        <v>-574.08499999999992</v>
      </c>
    </row>
    <row r="34" spans="1:10" ht="12.75" customHeight="1" x14ac:dyDescent="0.25">
      <c r="A34" s="146" t="s">
        <v>72</v>
      </c>
      <c r="B34" s="147"/>
      <c r="C34" s="43">
        <f>C32*10%</f>
        <v>0.79300000000000004</v>
      </c>
      <c r="D34" s="7">
        <v>-0.57999999999999996</v>
      </c>
      <c r="E34" s="58">
        <f>E32*10%</f>
        <v>18.073000000000004</v>
      </c>
      <c r="F34" s="58">
        <f>F32*10%</f>
        <v>17.134</v>
      </c>
      <c r="G34" s="58">
        <f>F34</f>
        <v>17.134</v>
      </c>
      <c r="H34" s="62">
        <f t="shared" si="2"/>
        <v>-1.5190000000000019</v>
      </c>
    </row>
    <row r="35" spans="1:10" ht="6.75" customHeight="1" x14ac:dyDescent="0.25">
      <c r="A35" s="98"/>
      <c r="B35" s="99"/>
      <c r="C35" s="43"/>
      <c r="D35" s="7"/>
      <c r="E35" s="58"/>
      <c r="F35" s="58"/>
      <c r="G35" s="97"/>
      <c r="H35" s="62"/>
    </row>
    <row r="36" spans="1:10" ht="12.75" customHeight="1" x14ac:dyDescent="0.25">
      <c r="A36" s="137" t="s">
        <v>124</v>
      </c>
      <c r="B36" s="138"/>
      <c r="C36" s="43"/>
      <c r="D36" s="63">
        <v>-6.2</v>
      </c>
      <c r="E36" s="62">
        <f>E38+E39+E40+E41</f>
        <v>65.97</v>
      </c>
      <c r="F36" s="62">
        <f>F38+F39+F40+F41</f>
        <v>61.06</v>
      </c>
      <c r="G36" s="62">
        <f>G38+G39+G40+G41</f>
        <v>61.06</v>
      </c>
      <c r="H36" s="62">
        <f>F36-E36-G36+D36+F36</f>
        <v>-11.11</v>
      </c>
    </row>
    <row r="37" spans="1:10" ht="12.75" customHeight="1" x14ac:dyDescent="0.25">
      <c r="A37" s="38" t="s">
        <v>125</v>
      </c>
      <c r="B37" s="96"/>
      <c r="C37" s="43"/>
      <c r="D37" s="7"/>
      <c r="E37" s="58"/>
      <c r="F37" s="58"/>
      <c r="G37" s="97"/>
      <c r="H37" s="62"/>
    </row>
    <row r="38" spans="1:10" ht="12.75" customHeight="1" x14ac:dyDescent="0.25">
      <c r="A38" s="139" t="s">
        <v>126</v>
      </c>
      <c r="B38" s="140"/>
      <c r="C38" s="43"/>
      <c r="D38" s="7">
        <v>-0.31</v>
      </c>
      <c r="E38" s="58">
        <v>3.5</v>
      </c>
      <c r="F38" s="58">
        <v>3.24</v>
      </c>
      <c r="G38" s="58">
        <f>F38</f>
        <v>3.24</v>
      </c>
      <c r="H38" s="62">
        <f t="shared" ref="H38:H41" si="3">F38-E38-G38+D38+F38</f>
        <v>-0.56999999999999984</v>
      </c>
    </row>
    <row r="39" spans="1:10" ht="12.75" customHeight="1" x14ac:dyDescent="0.25">
      <c r="A39" s="139" t="s">
        <v>128</v>
      </c>
      <c r="B39" s="140"/>
      <c r="C39" s="43"/>
      <c r="D39" s="7">
        <v>-1.42</v>
      </c>
      <c r="E39" s="58">
        <v>16.04</v>
      </c>
      <c r="F39" s="58">
        <v>14.61</v>
      </c>
      <c r="G39" s="58">
        <f t="shared" ref="G39:G41" si="4">F39</f>
        <v>14.61</v>
      </c>
      <c r="H39" s="62">
        <f t="shared" si="3"/>
        <v>-2.8500000000000014</v>
      </c>
    </row>
    <row r="40" spans="1:10" ht="12.75" customHeight="1" x14ac:dyDescent="0.25">
      <c r="A40" s="139" t="s">
        <v>129</v>
      </c>
      <c r="B40" s="140"/>
      <c r="C40" s="43"/>
      <c r="D40" s="7">
        <v>-4.22</v>
      </c>
      <c r="E40" s="58">
        <v>42.89</v>
      </c>
      <c r="F40" s="58">
        <v>39.96</v>
      </c>
      <c r="G40" s="58">
        <f t="shared" si="4"/>
        <v>39.96</v>
      </c>
      <c r="H40" s="62">
        <f t="shared" si="3"/>
        <v>-7.1499999999999986</v>
      </c>
    </row>
    <row r="41" spans="1:10" ht="12.75" customHeight="1" x14ac:dyDescent="0.25">
      <c r="A41" s="139" t="s">
        <v>127</v>
      </c>
      <c r="B41" s="140"/>
      <c r="C41" s="43"/>
      <c r="D41" s="7">
        <v>-0.25</v>
      </c>
      <c r="E41" s="58">
        <v>3.54</v>
      </c>
      <c r="F41" s="58">
        <v>3.25</v>
      </c>
      <c r="G41" s="58">
        <f t="shared" si="4"/>
        <v>3.25</v>
      </c>
      <c r="H41" s="62">
        <f t="shared" si="3"/>
        <v>-0.54</v>
      </c>
    </row>
    <row r="42" spans="1:10" s="3" customFormat="1" x14ac:dyDescent="0.25">
      <c r="A42" s="78" t="s">
        <v>110</v>
      </c>
      <c r="B42" s="85"/>
      <c r="C42" s="42"/>
      <c r="D42" s="60"/>
      <c r="E42" s="42">
        <f>E8+E32+E36</f>
        <v>736.69</v>
      </c>
      <c r="F42" s="42">
        <f t="shared" ref="F42:G42" si="5">F8+F32+F36</f>
        <v>692.91000000000008</v>
      </c>
      <c r="G42" s="42">
        <f t="shared" si="5"/>
        <v>648.24399999999991</v>
      </c>
      <c r="H42" s="61"/>
      <c r="I42" s="87"/>
      <c r="J42" s="87"/>
    </row>
    <row r="43" spans="1:10" s="3" customFormat="1" x14ac:dyDescent="0.25">
      <c r="A43" s="78" t="s">
        <v>111</v>
      </c>
      <c r="B43" s="85"/>
      <c r="C43" s="42"/>
      <c r="D43" s="60"/>
      <c r="E43" s="42"/>
      <c r="F43" s="42"/>
      <c r="G43" s="86"/>
      <c r="H43" s="61"/>
      <c r="I43" s="87"/>
      <c r="J43" s="87"/>
    </row>
    <row r="44" spans="1:10" s="4" customFormat="1" ht="24.75" customHeight="1" x14ac:dyDescent="0.25">
      <c r="A44" s="135" t="s">
        <v>155</v>
      </c>
      <c r="B44" s="134"/>
      <c r="C44" s="76" t="s">
        <v>113</v>
      </c>
      <c r="D44" s="63">
        <v>7.45</v>
      </c>
      <c r="E44" s="62">
        <v>0</v>
      </c>
      <c r="F44" s="62">
        <v>0</v>
      </c>
      <c r="G44" s="64">
        <v>0</v>
      </c>
      <c r="H44" s="62">
        <f>F44-E44-G44+D44+F44</f>
        <v>7.45</v>
      </c>
      <c r="I44" s="100"/>
    </row>
    <row r="45" spans="1:10" ht="12" customHeight="1" x14ac:dyDescent="0.25">
      <c r="A45" s="158" t="s">
        <v>75</v>
      </c>
      <c r="B45" s="159"/>
      <c r="C45" s="171"/>
      <c r="D45" s="173">
        <v>0</v>
      </c>
      <c r="E45" s="169">
        <f>E44*17%</f>
        <v>0</v>
      </c>
      <c r="F45" s="169">
        <f>F44*17%</f>
        <v>0</v>
      </c>
      <c r="G45" s="167">
        <v>0.31</v>
      </c>
      <c r="H45" s="169">
        <v>0</v>
      </c>
    </row>
    <row r="46" spans="1:10" ht="1.5" customHeight="1" x14ac:dyDescent="0.25">
      <c r="A46" s="160"/>
      <c r="B46" s="161"/>
      <c r="C46" s="172"/>
      <c r="D46" s="174"/>
      <c r="E46" s="170"/>
      <c r="F46" s="170"/>
      <c r="G46" s="168"/>
      <c r="H46" s="170"/>
    </row>
    <row r="47" spans="1:10" ht="15.75" customHeight="1" x14ac:dyDescent="0.25">
      <c r="A47" s="135" t="s">
        <v>130</v>
      </c>
      <c r="B47" s="136"/>
      <c r="C47" s="95"/>
      <c r="D47" s="101">
        <v>-1.63</v>
      </c>
      <c r="E47" s="94">
        <v>0</v>
      </c>
      <c r="F47" s="94">
        <v>0.74</v>
      </c>
      <c r="G47" s="93">
        <v>0.74</v>
      </c>
      <c r="H47" s="62">
        <f>F47-E47-G47+D47+F47</f>
        <v>-0.8899999999999999</v>
      </c>
    </row>
    <row r="48" spans="1:10" ht="14.25" customHeight="1" x14ac:dyDescent="0.25">
      <c r="A48" s="135" t="s">
        <v>131</v>
      </c>
      <c r="B48" s="134"/>
      <c r="C48" s="95"/>
      <c r="D48" s="101">
        <v>-0.56000000000000005</v>
      </c>
      <c r="E48" s="94">
        <v>26.4</v>
      </c>
      <c r="F48" s="94">
        <v>23.14</v>
      </c>
      <c r="G48" s="93">
        <v>23.14</v>
      </c>
      <c r="H48" s="62">
        <f>F48-E48-G48+D48+F48</f>
        <v>-3.8199999999999967</v>
      </c>
    </row>
    <row r="49" spans="1:9" s="3" customFormat="1" x14ac:dyDescent="0.25">
      <c r="A49" s="178" t="s">
        <v>112</v>
      </c>
      <c r="B49" s="179"/>
      <c r="C49" s="42"/>
      <c r="D49" s="60"/>
      <c r="E49" s="42">
        <f>E44+E47+E48</f>
        <v>26.4</v>
      </c>
      <c r="F49" s="42">
        <f>F44+F47+F48</f>
        <v>23.88</v>
      </c>
      <c r="G49" s="42">
        <f>G44+G47+G48</f>
        <v>23.88</v>
      </c>
      <c r="H49" s="61"/>
    </row>
    <row r="50" spans="1:9" s="3" customFormat="1" ht="18" customHeight="1" x14ac:dyDescent="0.25">
      <c r="A50" s="137" t="s">
        <v>115</v>
      </c>
      <c r="B50" s="138"/>
      <c r="C50" s="7"/>
      <c r="D50" s="7"/>
      <c r="E50" s="44">
        <f>E42+E49</f>
        <v>763.09</v>
      </c>
      <c r="F50" s="44">
        <f t="shared" ref="F50:G50" si="6">F42+F49</f>
        <v>716.79000000000008</v>
      </c>
      <c r="G50" s="44">
        <f t="shared" si="6"/>
        <v>672.12399999999991</v>
      </c>
      <c r="H50" s="7"/>
    </row>
    <row r="51" spans="1:9" s="106" customFormat="1" x14ac:dyDescent="0.25">
      <c r="A51" s="153" t="s">
        <v>116</v>
      </c>
      <c r="B51" s="180"/>
      <c r="C51" s="102"/>
      <c r="D51" s="103">
        <f>D4</f>
        <v>-676.88</v>
      </c>
      <c r="E51" s="104"/>
      <c r="F51" s="104"/>
      <c r="G51" s="102"/>
      <c r="H51" s="105">
        <f>F50-E50+D51+F50-G50</f>
        <v>-678.51399999999978</v>
      </c>
    </row>
    <row r="52" spans="1:9" s="106" customFormat="1" ht="21" customHeight="1" x14ac:dyDescent="0.25">
      <c r="A52" s="153" t="s">
        <v>151</v>
      </c>
      <c r="B52" s="153"/>
      <c r="C52" s="107"/>
      <c r="D52" s="107"/>
      <c r="E52" s="108"/>
      <c r="F52" s="109"/>
      <c r="G52" s="109"/>
      <c r="H52" s="108">
        <f>H53+H54</f>
        <v>-678.51400000000001</v>
      </c>
    </row>
    <row r="53" spans="1:9" s="106" customFormat="1" ht="23.25" x14ac:dyDescent="0.25">
      <c r="A53" s="110" t="s">
        <v>117</v>
      </c>
      <c r="B53" s="110"/>
      <c r="C53" s="107"/>
      <c r="D53" s="103"/>
      <c r="E53" s="108"/>
      <c r="F53" s="109"/>
      <c r="G53" s="109"/>
      <c r="H53" s="108">
        <f>H44</f>
        <v>7.45</v>
      </c>
    </row>
    <row r="54" spans="1:9" s="106" customFormat="1" ht="23.25" x14ac:dyDescent="0.25">
      <c r="A54" s="111" t="s">
        <v>118</v>
      </c>
      <c r="B54" s="112"/>
      <c r="C54" s="107"/>
      <c r="D54" s="107"/>
      <c r="E54" s="108"/>
      <c r="F54" s="109"/>
      <c r="G54" s="109"/>
      <c r="H54" s="108">
        <f>H8+H32+H36+H47+H48</f>
        <v>-685.96400000000006</v>
      </c>
      <c r="I54" s="113"/>
    </row>
    <row r="55" spans="1:9" s="3" customFormat="1" ht="30" customHeight="1" x14ac:dyDescent="0.25">
      <c r="A55" s="141" t="s">
        <v>156</v>
      </c>
      <c r="B55" s="142"/>
      <c r="C55" s="142"/>
      <c r="D55" s="142"/>
      <c r="E55" s="142"/>
      <c r="F55" s="142"/>
      <c r="G55" s="142"/>
      <c r="H55" s="142"/>
    </row>
    <row r="56" spans="1:9" ht="26.25" customHeight="1" x14ac:dyDescent="0.25">
      <c r="A56" s="154"/>
      <c r="B56" s="155"/>
      <c r="C56" s="155"/>
      <c r="D56" s="155"/>
      <c r="E56" s="155"/>
      <c r="F56" s="155"/>
      <c r="G56" s="155"/>
      <c r="H56" s="155"/>
    </row>
    <row r="57" spans="1:9" ht="20.25" customHeight="1" x14ac:dyDescent="0.25">
      <c r="A57" s="20" t="s">
        <v>150</v>
      </c>
      <c r="D57" s="22"/>
      <c r="E57" s="22"/>
      <c r="F57" s="22"/>
      <c r="G57" s="22"/>
    </row>
    <row r="58" spans="1:9" x14ac:dyDescent="0.25">
      <c r="A58" s="164" t="s">
        <v>57</v>
      </c>
      <c r="B58" s="147"/>
      <c r="C58" s="147"/>
      <c r="D58" s="117"/>
      <c r="E58" s="31" t="s">
        <v>58</v>
      </c>
      <c r="F58" s="31" t="s">
        <v>59</v>
      </c>
      <c r="G58" s="31" t="s">
        <v>120</v>
      </c>
      <c r="H58" s="92" t="s">
        <v>123</v>
      </c>
    </row>
    <row r="59" spans="1:9" ht="15" customHeight="1" x14ac:dyDescent="0.25">
      <c r="A59" s="132" t="s">
        <v>122</v>
      </c>
      <c r="B59" s="133"/>
      <c r="C59" s="133"/>
      <c r="D59" s="134"/>
      <c r="E59" s="32" t="s">
        <v>141</v>
      </c>
      <c r="F59" s="31" t="s">
        <v>79</v>
      </c>
      <c r="G59" s="33">
        <v>0.61</v>
      </c>
      <c r="H59" s="6" t="s">
        <v>121</v>
      </c>
    </row>
    <row r="60" spans="1:9" ht="15" customHeight="1" x14ac:dyDescent="0.25">
      <c r="A60" s="132" t="s">
        <v>139</v>
      </c>
      <c r="B60" s="133"/>
      <c r="C60" s="133"/>
      <c r="D60" s="134"/>
      <c r="E60" s="32" t="s">
        <v>140</v>
      </c>
      <c r="F60" s="31" t="s">
        <v>79</v>
      </c>
      <c r="G60" s="33">
        <v>1.2</v>
      </c>
      <c r="H60" s="6" t="s">
        <v>142</v>
      </c>
    </row>
    <row r="61" spans="1:9" ht="15" customHeight="1" x14ac:dyDescent="0.25">
      <c r="A61" s="132" t="s">
        <v>143</v>
      </c>
      <c r="B61" s="133"/>
      <c r="C61" s="133"/>
      <c r="D61" s="134"/>
      <c r="E61" s="32" t="s">
        <v>144</v>
      </c>
      <c r="F61" s="31" t="s">
        <v>145</v>
      </c>
      <c r="G61" s="33">
        <v>48.04</v>
      </c>
      <c r="H61" s="6" t="s">
        <v>146</v>
      </c>
    </row>
    <row r="62" spans="1:9" ht="15" customHeight="1" x14ac:dyDescent="0.25">
      <c r="A62" s="132" t="s">
        <v>147</v>
      </c>
      <c r="B62" s="133"/>
      <c r="C62" s="133"/>
      <c r="D62" s="134"/>
      <c r="E62" s="32" t="s">
        <v>148</v>
      </c>
      <c r="F62" s="31" t="s">
        <v>145</v>
      </c>
      <c r="G62" s="33">
        <v>59.69</v>
      </c>
      <c r="H62" s="6" t="s">
        <v>149</v>
      </c>
    </row>
    <row r="63" spans="1:9" s="4" customFormat="1" x14ac:dyDescent="0.25">
      <c r="A63" s="175" t="s">
        <v>7</v>
      </c>
      <c r="B63" s="176"/>
      <c r="C63" s="176"/>
      <c r="D63" s="144"/>
      <c r="E63" s="68"/>
      <c r="F63" s="69"/>
      <c r="G63" s="70">
        <f>SUM(G59:G62)</f>
        <v>109.53999999999999</v>
      </c>
      <c r="H63" s="89"/>
    </row>
    <row r="64" spans="1:9" x14ac:dyDescent="0.25">
      <c r="A64" s="20" t="s">
        <v>47</v>
      </c>
      <c r="D64" s="22"/>
      <c r="E64" s="22"/>
      <c r="F64" s="22"/>
      <c r="G64" s="22"/>
    </row>
    <row r="65" spans="1:8" x14ac:dyDescent="0.25">
      <c r="A65" s="20" t="s">
        <v>48</v>
      </c>
      <c r="D65" s="22"/>
      <c r="E65" s="22"/>
      <c r="F65" s="22"/>
      <c r="G65" s="22"/>
    </row>
    <row r="66" spans="1:8" ht="41.25" customHeight="1" x14ac:dyDescent="0.25">
      <c r="A66" s="164" t="s">
        <v>61</v>
      </c>
      <c r="B66" s="147"/>
      <c r="C66" s="147"/>
      <c r="D66" s="147"/>
      <c r="E66" s="117"/>
      <c r="F66" s="35" t="s">
        <v>59</v>
      </c>
      <c r="G66" s="34" t="s">
        <v>60</v>
      </c>
    </row>
    <row r="67" spans="1:8" x14ac:dyDescent="0.25">
      <c r="A67" s="177" t="s">
        <v>62</v>
      </c>
      <c r="B67" s="149"/>
      <c r="C67" s="149"/>
      <c r="D67" s="149"/>
      <c r="E67" s="145"/>
      <c r="F67" s="31">
        <v>1</v>
      </c>
      <c r="G67" s="31">
        <v>462.72</v>
      </c>
    </row>
    <row r="68" spans="1:8" x14ac:dyDescent="0.25">
      <c r="A68" s="22"/>
      <c r="D68" s="22"/>
      <c r="E68" s="22"/>
      <c r="F68" s="22"/>
      <c r="G68" s="22"/>
    </row>
    <row r="69" spans="1:8" x14ac:dyDescent="0.25">
      <c r="A69" s="22"/>
      <c r="D69" s="22"/>
      <c r="E69" s="22"/>
      <c r="F69" s="22"/>
      <c r="G69" s="22"/>
    </row>
    <row r="71" spans="1:8" x14ac:dyDescent="0.25">
      <c r="A71" s="20" t="s">
        <v>107</v>
      </c>
      <c r="E71" s="36"/>
      <c r="F71" s="73"/>
      <c r="G71" s="36"/>
    </row>
    <row r="72" spans="1:8" x14ac:dyDescent="0.25">
      <c r="A72" s="20" t="s">
        <v>138</v>
      </c>
      <c r="B72" s="74"/>
      <c r="C72" s="75"/>
      <c r="D72" s="20"/>
      <c r="E72" s="36"/>
      <c r="F72" s="73"/>
      <c r="G72" s="36"/>
    </row>
    <row r="73" spans="1:8" ht="38.25" customHeight="1" x14ac:dyDescent="0.25">
      <c r="A73" s="165" t="s">
        <v>132</v>
      </c>
      <c r="B73" s="166"/>
      <c r="C73" s="166"/>
      <c r="D73" s="166"/>
      <c r="E73" s="166"/>
      <c r="F73" s="166"/>
      <c r="G73" s="166"/>
      <c r="H73" s="166"/>
    </row>
    <row r="76" spans="1:8" x14ac:dyDescent="0.25">
      <c r="A76" s="20" t="s">
        <v>81</v>
      </c>
      <c r="B76" s="74"/>
      <c r="C76" s="75"/>
      <c r="D76" s="20"/>
      <c r="E76" s="20" t="s">
        <v>137</v>
      </c>
      <c r="F76" s="20"/>
    </row>
    <row r="77" spans="1:8" x14ac:dyDescent="0.25">
      <c r="A77" s="20" t="s">
        <v>82</v>
      </c>
      <c r="B77" s="74"/>
      <c r="C77" s="75"/>
      <c r="D77" s="20"/>
      <c r="E77" s="20"/>
      <c r="F77" s="20"/>
    </row>
    <row r="78" spans="1:8" x14ac:dyDescent="0.25">
      <c r="A78" s="20" t="s">
        <v>83</v>
      </c>
      <c r="B78" s="74"/>
      <c r="C78" s="75"/>
      <c r="D78" s="20"/>
      <c r="E78" s="20"/>
      <c r="F78" s="20"/>
    </row>
    <row r="79" spans="1:8" x14ac:dyDescent="0.25">
      <c r="A79" s="22"/>
      <c r="B79" s="71"/>
      <c r="C79" s="91"/>
      <c r="D79" s="22"/>
      <c r="E79" s="22"/>
      <c r="F79" s="22"/>
    </row>
    <row r="80" spans="1:8" x14ac:dyDescent="0.25">
      <c r="A80" s="18" t="s">
        <v>84</v>
      </c>
    </row>
    <row r="81" spans="1:3" x14ac:dyDescent="0.25">
      <c r="A81" s="18" t="s">
        <v>85</v>
      </c>
      <c r="C81" s="45" t="s">
        <v>24</v>
      </c>
    </row>
    <row r="82" spans="1:3" x14ac:dyDescent="0.25">
      <c r="A82" s="18" t="s">
        <v>86</v>
      </c>
      <c r="C82" s="45" t="s">
        <v>87</v>
      </c>
    </row>
    <row r="83" spans="1:3" x14ac:dyDescent="0.25">
      <c r="A83" s="18" t="s">
        <v>88</v>
      </c>
      <c r="C83" s="45" t="s">
        <v>136</v>
      </c>
    </row>
    <row r="84" spans="1:3" x14ac:dyDescent="0.25">
      <c r="A84" s="18"/>
    </row>
  </sheetData>
  <mergeCells count="54">
    <mergeCell ref="A73:H73"/>
    <mergeCell ref="G45:G46"/>
    <mergeCell ref="H45:H46"/>
    <mergeCell ref="A45:B46"/>
    <mergeCell ref="C45:C46"/>
    <mergeCell ref="D45:D46"/>
    <mergeCell ref="E45:E46"/>
    <mergeCell ref="F45:F46"/>
    <mergeCell ref="A63:D63"/>
    <mergeCell ref="A66:E66"/>
    <mergeCell ref="A67:E67"/>
    <mergeCell ref="A49:B49"/>
    <mergeCell ref="A50:B50"/>
    <mergeCell ref="A51:B51"/>
    <mergeCell ref="A60:D60"/>
    <mergeCell ref="A61:D61"/>
    <mergeCell ref="A23:B23"/>
    <mergeCell ref="A52:B52"/>
    <mergeCell ref="A56:H56"/>
    <mergeCell ref="A44:B44"/>
    <mergeCell ref="A62:D62"/>
    <mergeCell ref="G27:G28"/>
    <mergeCell ref="A26:B26"/>
    <mergeCell ref="A27:B28"/>
    <mergeCell ref="C27:C28"/>
    <mergeCell ref="D27:D28"/>
    <mergeCell ref="E27:E28"/>
    <mergeCell ref="F27:F28"/>
    <mergeCell ref="A30:B30"/>
    <mergeCell ref="A32:B32"/>
    <mergeCell ref="A58:D58"/>
    <mergeCell ref="A34:B34"/>
    <mergeCell ref="A14:B14"/>
    <mergeCell ref="A15:B15"/>
    <mergeCell ref="A17:B17"/>
    <mergeCell ref="A18:B18"/>
    <mergeCell ref="A21:B21"/>
    <mergeCell ref="A20:B20"/>
    <mergeCell ref="A3:B3"/>
    <mergeCell ref="A8:B8"/>
    <mergeCell ref="A10:B10"/>
    <mergeCell ref="A11:H11"/>
    <mergeCell ref="A12:B12"/>
    <mergeCell ref="A4:B4"/>
    <mergeCell ref="A7:H7"/>
    <mergeCell ref="A59:D59"/>
    <mergeCell ref="A48:B48"/>
    <mergeCell ref="A47:B47"/>
    <mergeCell ref="A36:B36"/>
    <mergeCell ref="A38:B38"/>
    <mergeCell ref="A39:B39"/>
    <mergeCell ref="A40:B40"/>
    <mergeCell ref="A41:B41"/>
    <mergeCell ref="A55:H5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2020-03-04T06:01:43Z</cp:lastPrinted>
  <dcterms:created xsi:type="dcterms:W3CDTF">2013-02-18T04:38:06Z</dcterms:created>
  <dcterms:modified xsi:type="dcterms:W3CDTF">2020-03-19T05:18:31Z</dcterms:modified>
</cp:coreProperties>
</file>