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Алексей\Desktop\Фин.отчеты\2019 г. отчеты\УК-0\"/>
    </mc:Choice>
  </mc:AlternateContent>
  <bookViews>
    <workbookView xWindow="360" yWindow="30" windowWidth="11355" windowHeight="5280" activeTab="1"/>
  </bookViews>
  <sheets>
    <sheet name="УК" sheetId="1" r:id="rId1"/>
    <sheet name="Лист2" sheetId="8" r:id="rId2"/>
  </sheets>
  <calcPr calcId="152511"/>
</workbook>
</file>

<file path=xl/calcChain.xml><?xml version="1.0" encoding="utf-8"?>
<calcChain xmlns="http://schemas.openxmlformats.org/spreadsheetml/2006/main">
  <c r="H46" i="8" l="1"/>
  <c r="E47" i="8"/>
  <c r="H44" i="8"/>
  <c r="H43" i="8"/>
  <c r="F31" i="8" l="1"/>
  <c r="F33" i="8" s="1"/>
  <c r="G33" i="8" s="1"/>
  <c r="E31" i="8"/>
  <c r="E33" i="8" s="1"/>
  <c r="E32" i="8" s="1"/>
  <c r="G57" i="8"/>
  <c r="G32" i="8" s="1"/>
  <c r="H45" i="8"/>
  <c r="F24" i="8"/>
  <c r="F8" i="8" s="1"/>
  <c r="E24" i="8"/>
  <c r="E8" i="8" s="1"/>
  <c r="F35" i="8"/>
  <c r="E35" i="8"/>
  <c r="G37" i="8"/>
  <c r="G38" i="8"/>
  <c r="G35" i="8" s="1"/>
  <c r="G39" i="8"/>
  <c r="G40" i="8"/>
  <c r="D3" i="8"/>
  <c r="D49" i="8" s="1"/>
  <c r="C8" i="8"/>
  <c r="C10" i="8" s="1"/>
  <c r="C9" i="8" s="1"/>
  <c r="G12" i="8"/>
  <c r="G15" i="8"/>
  <c r="G8" i="8" s="1"/>
  <c r="G10" i="8" s="1"/>
  <c r="G18" i="8"/>
  <c r="G21" i="8"/>
  <c r="G23" i="8" s="1"/>
  <c r="G22" i="8" s="1"/>
  <c r="G24" i="8"/>
  <c r="G27" i="8"/>
  <c r="G29" i="8" s="1"/>
  <c r="G28" i="8" s="1"/>
  <c r="H40" i="8"/>
  <c r="H39" i="8"/>
  <c r="H38" i="8"/>
  <c r="H37" i="8"/>
  <c r="E29" i="8"/>
  <c r="E28" i="8" s="1"/>
  <c r="G47" i="8"/>
  <c r="F47" i="8"/>
  <c r="C33" i="8"/>
  <c r="C32" i="8" s="1"/>
  <c r="C26" i="8"/>
  <c r="C25" i="8" s="1"/>
  <c r="C23" i="8"/>
  <c r="C22" i="8" s="1"/>
  <c r="C20" i="8"/>
  <c r="C19" i="8" s="1"/>
  <c r="C17" i="8"/>
  <c r="C16" i="8" s="1"/>
  <c r="F29" i="8"/>
  <c r="D29" i="8"/>
  <c r="D28" i="8" s="1"/>
  <c r="F28" i="8"/>
  <c r="H27" i="8"/>
  <c r="D26" i="8"/>
  <c r="D25" i="8"/>
  <c r="F23" i="8"/>
  <c r="E23" i="8"/>
  <c r="D23" i="8"/>
  <c r="D22" i="8" s="1"/>
  <c r="E22" i="8"/>
  <c r="H21" i="8"/>
  <c r="F20" i="8"/>
  <c r="H20" i="8" s="1"/>
  <c r="E20" i="8"/>
  <c r="D20" i="8"/>
  <c r="F19" i="8"/>
  <c r="H19" i="8" s="1"/>
  <c r="E19" i="8"/>
  <c r="D19" i="8"/>
  <c r="H18" i="8"/>
  <c r="F17" i="8"/>
  <c r="E17" i="8"/>
  <c r="D17" i="8"/>
  <c r="D16" i="8" s="1"/>
  <c r="E16" i="8"/>
  <c r="H15" i="8"/>
  <c r="F14" i="8"/>
  <c r="H14" i="8" s="1"/>
  <c r="E14" i="8"/>
  <c r="D14" i="8"/>
  <c r="F13" i="8"/>
  <c r="H13" i="8" s="1"/>
  <c r="E13" i="8"/>
  <c r="D13" i="8"/>
  <c r="H12" i="8"/>
  <c r="G26" i="8"/>
  <c r="G20" i="8"/>
  <c r="G14" i="8"/>
  <c r="C29" i="8"/>
  <c r="C28" i="8" s="1"/>
  <c r="C14" i="8"/>
  <c r="C13" i="8" s="1"/>
  <c r="E41" i="8" l="1"/>
  <c r="E48" i="8" s="1"/>
  <c r="G17" i="8"/>
  <c r="G16" i="8" s="1"/>
  <c r="E26" i="8"/>
  <c r="E25" i="8" s="1"/>
  <c r="H8" i="8"/>
  <c r="F41" i="8"/>
  <c r="F48" i="8" s="1"/>
  <c r="F10" i="8"/>
  <c r="H17" i="8"/>
  <c r="H23" i="8"/>
  <c r="G25" i="8"/>
  <c r="G19" i="8"/>
  <c r="G13" i="8"/>
  <c r="H35" i="8"/>
  <c r="F16" i="8"/>
  <c r="H16" i="8" s="1"/>
  <c r="F22" i="8"/>
  <c r="H22" i="8" s="1"/>
  <c r="H24" i="8"/>
  <c r="F26" i="8"/>
  <c r="H26" i="8" s="1"/>
  <c r="F32" i="8"/>
  <c r="H32" i="8" s="1"/>
  <c r="H51" i="8" s="1"/>
  <c r="H28" i="8"/>
  <c r="G31" i="8"/>
  <c r="G41" i="8" s="1"/>
  <c r="G48" i="8" s="1"/>
  <c r="H31" i="8"/>
  <c r="G9" i="8"/>
  <c r="F9" i="8"/>
  <c r="E10" i="8"/>
  <c r="H29" i="8"/>
  <c r="H33" i="8"/>
  <c r="H49" i="8" l="1"/>
  <c r="F25" i="8"/>
  <c r="H25" i="8" s="1"/>
  <c r="H52" i="8"/>
  <c r="H50" i="8"/>
  <c r="H10" i="8"/>
  <c r="E9" i="8"/>
  <c r="H9" i="8" s="1"/>
</calcChain>
</file>

<file path=xl/comments1.xml><?xml version="1.0" encoding="utf-8"?>
<comments xmlns="http://schemas.openxmlformats.org/spreadsheetml/2006/main">
  <authors>
    <author>BuhFN</author>
  </authors>
  <commentList>
    <comment ref="D43" authorId="0" shapeId="0">
      <text>
        <r>
          <rPr>
            <b/>
            <sz val="8"/>
            <color indexed="81"/>
            <rFont val="Tahoma"/>
            <family val="2"/>
            <charset val="204"/>
          </rPr>
          <t>BuhFN:</t>
        </r>
        <r>
          <rPr>
            <sz val="8"/>
            <color indexed="81"/>
            <rFont val="Tahoma"/>
            <family val="2"/>
            <charset val="204"/>
          </rPr>
          <t xml:space="preserve">
ООО Стимер- Дог расторгнут, новый собств не объявлялся, Дог не заключен</t>
        </r>
      </text>
    </comment>
  </commentList>
</comments>
</file>

<file path=xl/sharedStrings.xml><?xml version="1.0" encoding="utf-8"?>
<sst xmlns="http://schemas.openxmlformats.org/spreadsheetml/2006/main" count="169" uniqueCount="147">
  <si>
    <t>1</t>
  </si>
  <si>
    <t>2</t>
  </si>
  <si>
    <t>3</t>
  </si>
  <si>
    <t>4</t>
  </si>
  <si>
    <t>6</t>
  </si>
  <si>
    <t>7</t>
  </si>
  <si>
    <t>8</t>
  </si>
  <si>
    <t>ИТОГО:</t>
  </si>
  <si>
    <t>Часть 1.</t>
  </si>
  <si>
    <t>Наименвание юридического лица</t>
  </si>
  <si>
    <t xml:space="preserve">                                                                ул.</t>
  </si>
  <si>
    <t>ФИО руководителя</t>
  </si>
  <si>
    <t>Свидетельство о гос регистрации юр лица</t>
  </si>
  <si>
    <t>Фактический и юридический адрес</t>
  </si>
  <si>
    <t>690005 г.Владивосток, ул. Светланская, 183</t>
  </si>
  <si>
    <t>Адрес электронной почты:</t>
  </si>
  <si>
    <t>Адрес официального сайта в сети "Интернет"</t>
  </si>
  <si>
    <t>Сведения о членстве в СРО</t>
  </si>
  <si>
    <t>не члены СРО</t>
  </si>
  <si>
    <t>2. Сведения об исполнителях работ по содержанию и обслуживанию дома:</t>
  </si>
  <si>
    <t>наименвание организации исполняющей работы</t>
  </si>
  <si>
    <t>адрес</t>
  </si>
  <si>
    <t>телефон диспетчерской службы</t>
  </si>
  <si>
    <t>ул. Светланская, 183</t>
  </si>
  <si>
    <t>2-222-160</t>
  </si>
  <si>
    <t>Санитарное содержание дома: уборка придомовой территории, уборка лестничных клеток, уборка мусоропровода, уборка контейнерных площадок.</t>
  </si>
  <si>
    <t>Техническое обслуживание общего имущества:</t>
  </si>
  <si>
    <t>2-269-530</t>
  </si>
  <si>
    <t>Техническое обслуживание лифтов:</t>
  </si>
  <si>
    <t>ООО " Лифт- ДВ"</t>
  </si>
  <si>
    <t>2-223-142</t>
  </si>
  <si>
    <t>Вывоз ТБО:</t>
  </si>
  <si>
    <t>ООО " Экологическое предприятие № 1"</t>
  </si>
  <si>
    <t>Год постройки</t>
  </si>
  <si>
    <t>Количество лифтов</t>
  </si>
  <si>
    <t>Количество этажей</t>
  </si>
  <si>
    <t>Количество подъездов</t>
  </si>
  <si>
    <t>Количество м/ проводов</t>
  </si>
  <si>
    <t>Площадь жилых помещений</t>
  </si>
  <si>
    <t>Площадь не жилых помещений</t>
  </si>
  <si>
    <t>Площадь мест общего пользования</t>
  </si>
  <si>
    <t xml:space="preserve">Аварийное обслуживание: (в рабочие дни с 8-00 до 17-00 часов; </t>
  </si>
  <si>
    <t xml:space="preserve"> праздничные и выходные дни- круглосуточно</t>
  </si>
  <si>
    <t>1.2 Санитарное содержание придом. территории</t>
  </si>
  <si>
    <t>1.5 Вывоз и утилизация ТБО</t>
  </si>
  <si>
    <t>1.6 Тех. Обслуживание лифтов</t>
  </si>
  <si>
    <t>2.Текущий ремонт, всего:</t>
  </si>
  <si>
    <t>Часть 3</t>
  </si>
  <si>
    <t>1. Случаи снижения платы за качество оказываемых  услуг:</t>
  </si>
  <si>
    <t xml:space="preserve"> ООО "Управляющая компания Ленинского района"</t>
  </si>
  <si>
    <t>3. Техническая характеристика дома:</t>
  </si>
  <si>
    <t xml:space="preserve">                       об исполнении договора управления многоквартирным домом </t>
  </si>
  <si>
    <t>1.Сведения об Управляющей компании Ленинского района</t>
  </si>
  <si>
    <t>1.1 Обслуж. общедом. коммуникаций</t>
  </si>
  <si>
    <t>1.3 Сан содерж. л/клеток</t>
  </si>
  <si>
    <t>1.4 Сан содерж. м/провода</t>
  </si>
  <si>
    <t xml:space="preserve">     uk-lr.ru</t>
  </si>
  <si>
    <t>Наименование работ</t>
  </si>
  <si>
    <t>период</t>
  </si>
  <si>
    <t>количество</t>
  </si>
  <si>
    <t>Вид услуги</t>
  </si>
  <si>
    <t xml:space="preserve">                                     ПЕРЕЧЕНЬ УСЛУГ</t>
  </si>
  <si>
    <t>тариф</t>
  </si>
  <si>
    <t>Остат (+) долг (-)          на нач отчет периода</t>
  </si>
  <si>
    <t>Выставлено в квитанциях</t>
  </si>
  <si>
    <t>Факт оплаты</t>
  </si>
  <si>
    <t>Выполнены работы</t>
  </si>
  <si>
    <t>Остат (+) долг (-)          на конец отчет периода</t>
  </si>
  <si>
    <t>1.Содержание жилья, Всего</t>
  </si>
  <si>
    <t>в том числе: услуги подрядчиков</t>
  </si>
  <si>
    <t>услуги по управлению</t>
  </si>
  <si>
    <t>Расшифровка статьи "Содержание жилья" по видам услуг</t>
  </si>
  <si>
    <t>в том числе: на текущий ремонт</t>
  </si>
  <si>
    <t>Договор управления</t>
  </si>
  <si>
    <t>uklr2006@mail.ru</t>
  </si>
  <si>
    <t>ООО " Ярд"</t>
  </si>
  <si>
    <t xml:space="preserve">Генеральный директор </t>
  </si>
  <si>
    <t xml:space="preserve">ООО "Управляющая компания </t>
  </si>
  <si>
    <t>Ленинского района":</t>
  </si>
  <si>
    <t>Санитарный отдел-</t>
  </si>
  <si>
    <t>Производственный отдел-</t>
  </si>
  <si>
    <t>2-220-388</t>
  </si>
  <si>
    <t>Плановый отдел-</t>
  </si>
  <si>
    <t>от 27 .04. 2005г. Серия 25 № 01277949</t>
  </si>
  <si>
    <t xml:space="preserve">Контактные телефоны: </t>
  </si>
  <si>
    <t>приемная</t>
  </si>
  <si>
    <t xml:space="preserve">    2-266-571</t>
  </si>
  <si>
    <t>юридический отдел</t>
  </si>
  <si>
    <t xml:space="preserve">    2-223-647 </t>
  </si>
  <si>
    <t>производственный отдел</t>
  </si>
  <si>
    <t xml:space="preserve">    2-220-388</t>
  </si>
  <si>
    <t>экономический отдел</t>
  </si>
  <si>
    <t>гл.инженер</t>
  </si>
  <si>
    <t xml:space="preserve">    2-205-087</t>
  </si>
  <si>
    <t>санитарный отдел</t>
  </si>
  <si>
    <t xml:space="preserve">    2-222-160</t>
  </si>
  <si>
    <t>гл.энергетик, инж.по лифтам</t>
  </si>
  <si>
    <t xml:space="preserve">    2-223-142</t>
  </si>
  <si>
    <t>2-673-747</t>
  </si>
  <si>
    <t>№ 34 по ул. Нерчинская</t>
  </si>
  <si>
    <t>2 078,40 м.кв.</t>
  </si>
  <si>
    <t>апрель</t>
  </si>
  <si>
    <t>Часть 4</t>
  </si>
  <si>
    <t>ООО "Комфорт"</t>
  </si>
  <si>
    <t>ул. Тунгусская,8</t>
  </si>
  <si>
    <t>Количество проживающих</t>
  </si>
  <si>
    <t>ИТОГО ПО ДОМУ:</t>
  </si>
  <si>
    <t>ПРОЧИЕ УСЛУГИ:</t>
  </si>
  <si>
    <t>ИТОГО ПО ПРОЧИМ УСЛУГАМ:</t>
  </si>
  <si>
    <t>обязательное страхование лифтов, исполн. ОСАО Ресо-Гарантия полис 111 № 0100299645</t>
  </si>
  <si>
    <t>Часть 2.( форма 2.8 стандарта раскрытия информации)</t>
  </si>
  <si>
    <t>переплата потребителями</t>
  </si>
  <si>
    <t>задолженность потребителей</t>
  </si>
  <si>
    <t>ВСЕГО ПО ДОМУ:</t>
  </si>
  <si>
    <t>ВСЕГО С УЧЕТОМ ОСТАТКОВ:</t>
  </si>
  <si>
    <t>1 лифт</t>
  </si>
  <si>
    <t>всего: 468, 5 кв.м</t>
  </si>
  <si>
    <t>сумма, т.р.</t>
  </si>
  <si>
    <t>исполнитель</t>
  </si>
  <si>
    <t>Ресо-гарантия</t>
  </si>
  <si>
    <t>в том числе:</t>
  </si>
  <si>
    <t>ХВС на содержание ОИ МКД</t>
  </si>
  <si>
    <t>ГВС на содержание ОИ МКД</t>
  </si>
  <si>
    <t xml:space="preserve">                       Отчет ООО "Управляющей компании Ленинского района"  за 2019 г.</t>
  </si>
  <si>
    <t>ООО " Восток Мегаполис"</t>
  </si>
  <si>
    <t>ул. Тунгусская, 8</t>
  </si>
  <si>
    <t>31,60 м.кв.</t>
  </si>
  <si>
    <t>2-205-087</t>
  </si>
  <si>
    <t>А.А. Тяптин</t>
  </si>
  <si>
    <t>План по статье "текущий ремонт" на 2020 год</t>
  </si>
  <si>
    <t>Предложение Управляющей компании: устройство козырька над входом в подвальное помещение. Собственникам необходимо предоставить протокол общего собрания о выполнении предложенных, или иных работ.</t>
  </si>
  <si>
    <t>3. Перечень работ, выполненных по статье " текущий ремонт"  в 2019 году.</t>
  </si>
  <si>
    <t>ГВС</t>
  </si>
  <si>
    <t>переходящие остатки д/ср-в на конец 2019 г.</t>
  </si>
  <si>
    <t xml:space="preserve"> начисления и фактическое поступление средств по статьям затрат за 2019 г.(тыс.р.)</t>
  </si>
  <si>
    <t>переходящие остатки д/ср-в на начало 01.01. 2019 г.</t>
  </si>
  <si>
    <t>1.Отчет об исполнении договора управления за 2019 г.(тыс.р.)</t>
  </si>
  <si>
    <r>
      <t>ИСХ   №</t>
    </r>
    <r>
      <rPr>
        <b/>
        <u/>
        <sz val="9"/>
        <color theme="1"/>
        <rFont val="Calibri"/>
        <family val="2"/>
        <charset val="204"/>
        <scheme val="minor"/>
      </rPr>
      <t xml:space="preserve">       496/03     от      04.03.2020 г.                      </t>
    </r>
  </si>
  <si>
    <t>Тяптин Андрей Александрович</t>
  </si>
  <si>
    <t>3.Комм. услуги на содержание ОИ МКД</t>
  </si>
  <si>
    <t>1. Текущий ремонт коммуникаций, проходящих через нежилые помещения</t>
  </si>
  <si>
    <t>2. Реклама в лифтах</t>
  </si>
  <si>
    <t>в том числе : услуги по управлению</t>
  </si>
  <si>
    <t>Эл.энергия на содержание ОИ МКД</t>
  </si>
  <si>
    <t>Отведение сточных вод</t>
  </si>
  <si>
    <t>150р в мес</t>
  </si>
  <si>
    <t>Исп: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</si>
</sst>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19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b/>
      <u/>
      <sz val="9"/>
      <color theme="1"/>
      <name val="Calibri"/>
      <family val="2"/>
      <charset val="204"/>
      <scheme val="minor"/>
    </font>
    <font>
      <sz val="9"/>
      <color theme="10"/>
      <name val="Calibri"/>
      <family val="2"/>
      <charset val="204"/>
    </font>
    <font>
      <sz val="8"/>
      <color theme="1"/>
      <name val="Arial"/>
      <family val="2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38">
    <xf numFmtId="0" fontId="0" fillId="0" borderId="0" xfId="0"/>
    <xf numFmtId="0" fontId="1" fillId="0" borderId="0" xfId="1"/>
    <xf numFmtId="0" fontId="2" fillId="0" borderId="0" xfId="1" applyFont="1"/>
    <xf numFmtId="0" fontId="0" fillId="0" borderId="0" xfId="0" applyFill="1"/>
    <xf numFmtId="0" fontId="4" fillId="0" borderId="0" xfId="0" applyFont="1"/>
    <xf numFmtId="0" fontId="0" fillId="0" borderId="0" xfId="0" applyFill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6" xfId="1" applyFont="1" applyFill="1" applyBorder="1" applyAlignment="1">
      <alignment horizontal="left"/>
    </xf>
    <xf numFmtId="0" fontId="3" fillId="0" borderId="1" xfId="0" applyFont="1" applyFill="1" applyBorder="1"/>
    <xf numFmtId="0" fontId="3" fillId="0" borderId="0" xfId="0" applyFont="1" applyBorder="1"/>
    <xf numFmtId="49" fontId="10" fillId="0" borderId="1" xfId="1" applyNumberFormat="1" applyFont="1" applyFill="1" applyBorder="1" applyAlignment="1">
      <alignment horizontal="center"/>
    </xf>
    <xf numFmtId="0" fontId="10" fillId="0" borderId="1" xfId="1" applyFont="1" applyFill="1" applyBorder="1"/>
    <xf numFmtId="0" fontId="10" fillId="0" borderId="1" xfId="1" applyFont="1" applyFill="1" applyBorder="1" applyAlignment="1">
      <alignment wrapText="1"/>
    </xf>
    <xf numFmtId="0" fontId="11" fillId="0" borderId="6" xfId="1" applyFont="1" applyFill="1" applyBorder="1" applyAlignment="1">
      <alignment horizontal="left"/>
    </xf>
    <xf numFmtId="0" fontId="10" fillId="0" borderId="6" xfId="1" applyFont="1" applyFill="1" applyBorder="1" applyAlignment="1">
      <alignment horizontal="left"/>
    </xf>
    <xf numFmtId="0" fontId="3" fillId="0" borderId="1" xfId="0" applyFont="1" applyBorder="1" applyAlignment="1">
      <alignment horizontal="center" wrapText="1"/>
    </xf>
    <xf numFmtId="0" fontId="3" fillId="0" borderId="0" xfId="0" applyFont="1"/>
    <xf numFmtId="0" fontId="9" fillId="0" borderId="0" xfId="0" applyFont="1"/>
    <xf numFmtId="0" fontId="12" fillId="0" borderId="0" xfId="0" applyFont="1"/>
    <xf numFmtId="0" fontId="7" fillId="0" borderId="0" xfId="0" applyFont="1"/>
    <xf numFmtId="0" fontId="6" fillId="0" borderId="0" xfId="0" applyFont="1"/>
    <xf numFmtId="0" fontId="8" fillId="0" borderId="0" xfId="0" applyFont="1"/>
    <xf numFmtId="49" fontId="10" fillId="0" borderId="6" xfId="1" applyNumberFormat="1" applyFont="1" applyFill="1" applyBorder="1" applyAlignment="1">
      <alignment horizontal="center"/>
    </xf>
    <xf numFmtId="0" fontId="10" fillId="0" borderId="6" xfId="1" applyFont="1" applyFill="1" applyBorder="1"/>
    <xf numFmtId="0" fontId="10" fillId="0" borderId="1" xfId="1" applyFont="1" applyFill="1" applyBorder="1" applyAlignment="1"/>
    <xf numFmtId="0" fontId="3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17" fontId="6" fillId="0" borderId="1" xfId="0" applyNumberFormat="1" applyFont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164" fontId="3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164" fontId="9" fillId="0" borderId="0" xfId="0" applyNumberFormat="1" applyFont="1" applyAlignment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4" xfId="1" applyFont="1" applyFill="1" applyBorder="1" applyAlignment="1">
      <alignment horizontal="left" wrapText="1"/>
    </xf>
    <xf numFmtId="0" fontId="11" fillId="0" borderId="5" xfId="1" applyFont="1" applyFill="1" applyBorder="1" applyAlignment="1">
      <alignment horizontal="left" wrapText="1"/>
    </xf>
    <xf numFmtId="0" fontId="3" fillId="0" borderId="3" xfId="0" applyFont="1" applyBorder="1" applyAlignment="1">
      <alignment horizontal="center" wrapText="1"/>
    </xf>
    <xf numFmtId="0" fontId="15" fillId="0" borderId="1" xfId="0" applyFont="1" applyBorder="1" applyAlignment="1"/>
    <xf numFmtId="0" fontId="15" fillId="0" borderId="1" xfId="0" applyFont="1" applyBorder="1"/>
    <xf numFmtId="0" fontId="15" fillId="0" borderId="1" xfId="0" applyFont="1" applyFill="1" applyBorder="1" applyAlignment="1"/>
    <xf numFmtId="0" fontId="0" fillId="0" borderId="0" xfId="0" applyBorder="1" applyAlignment="1">
      <alignment vertical="center"/>
    </xf>
    <xf numFmtId="0" fontId="0" fillId="0" borderId="0" xfId="0" applyBorder="1" applyAlignment="1"/>
    <xf numFmtId="0" fontId="0" fillId="0" borderId="0" xfId="0" applyBorder="1"/>
    <xf numFmtId="0" fontId="6" fillId="0" borderId="0" xfId="0" applyFont="1" applyBorder="1" applyAlignment="1"/>
    <xf numFmtId="0" fontId="0" fillId="0" borderId="0" xfId="0" applyFill="1" applyBorder="1" applyAlignment="1"/>
    <xf numFmtId="17" fontId="12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164" fontId="12" fillId="0" borderId="1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164" fontId="12" fillId="0" borderId="0" xfId="0" applyNumberFormat="1" applyFont="1" applyAlignment="1">
      <alignment horizontal="center"/>
    </xf>
    <xf numFmtId="2" fontId="4" fillId="0" borderId="0" xfId="0" applyNumberFormat="1" applyFont="1"/>
    <xf numFmtId="2" fontId="0" fillId="0" borderId="0" xfId="0" applyNumberFormat="1"/>
    <xf numFmtId="0" fontId="3" fillId="0" borderId="0" xfId="0" applyFont="1" applyFill="1" applyBorder="1" applyAlignment="1">
      <alignment horizontal="center" wrapText="1"/>
    </xf>
    <xf numFmtId="0" fontId="0" fillId="0" borderId="0" xfId="0" applyAlignment="1"/>
    <xf numFmtId="0" fontId="4" fillId="2" borderId="0" xfId="0" applyFont="1" applyFill="1"/>
    <xf numFmtId="0" fontId="0" fillId="2" borderId="0" xfId="0" applyFill="1"/>
    <xf numFmtId="0" fontId="0" fillId="2" borderId="0" xfId="0" applyFill="1" applyAlignment="1">
      <alignment horizontal="center"/>
    </xf>
    <xf numFmtId="0" fontId="3" fillId="2" borderId="0" xfId="0" applyFont="1" applyFill="1"/>
    <xf numFmtId="0" fontId="4" fillId="0" borderId="1" xfId="0" applyFont="1" applyBorder="1"/>
    <xf numFmtId="0" fontId="6" fillId="0" borderId="0" xfId="0" applyFont="1" applyBorder="1" applyAlignment="1">
      <alignment horizontal="center" wrapText="1"/>
    </xf>
    <xf numFmtId="0" fontId="6" fillId="0" borderId="0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10" fillId="0" borderId="2" xfId="1" applyFont="1" applyFill="1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49" fontId="10" fillId="0" borderId="2" xfId="1" applyNumberFormat="1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10" fillId="0" borderId="2" xfId="1" applyFont="1" applyFill="1" applyBorder="1" applyAlignment="1">
      <alignment horizontal="center"/>
    </xf>
    <xf numFmtId="0" fontId="10" fillId="0" borderId="5" xfId="1" applyFont="1" applyFill="1" applyBorder="1" applyAlignment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4" xfId="1" applyFont="1" applyFill="1" applyBorder="1" applyAlignment="1">
      <alignment horizontal="left" wrapText="1"/>
    </xf>
    <xf numFmtId="0" fontId="11" fillId="0" borderId="5" xfId="1" applyFont="1" applyFill="1" applyBorder="1" applyAlignment="1">
      <alignment horizontal="left" wrapText="1"/>
    </xf>
    <xf numFmtId="0" fontId="15" fillId="0" borderId="1" xfId="0" applyFont="1" applyBorder="1" applyAlignment="1">
      <alignment horizontal="center" vertical="center"/>
    </xf>
    <xf numFmtId="49" fontId="5" fillId="0" borderId="2" xfId="2" applyNumberFormat="1" applyFill="1" applyBorder="1" applyAlignment="1" applyProtection="1">
      <alignment horizontal="center"/>
    </xf>
    <xf numFmtId="49" fontId="5" fillId="0" borderId="5" xfId="2" applyNumberFormat="1" applyFill="1" applyBorder="1" applyAlignment="1" applyProtection="1">
      <alignment horizontal="center"/>
    </xf>
    <xf numFmtId="49" fontId="14" fillId="0" borderId="2" xfId="2" applyNumberFormat="1" applyFont="1" applyFill="1" applyBorder="1" applyAlignment="1" applyProtection="1">
      <alignment horizontal="center"/>
    </xf>
    <xf numFmtId="49" fontId="14" fillId="0" borderId="5" xfId="2" applyNumberFormat="1" applyFont="1" applyFill="1" applyBorder="1" applyAlignment="1" applyProtection="1">
      <alignment horizontal="center"/>
    </xf>
    <xf numFmtId="49" fontId="10" fillId="0" borderId="5" xfId="1" applyNumberFormat="1" applyFont="1" applyFill="1" applyBorder="1" applyAlignment="1">
      <alignment horizontal="center"/>
    </xf>
    <xf numFmtId="14" fontId="3" fillId="0" borderId="2" xfId="0" applyNumberFormat="1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4" fillId="0" borderId="5" xfId="0" applyFont="1" applyBorder="1" applyAlignment="1"/>
    <xf numFmtId="0" fontId="7" fillId="2" borderId="6" xfId="0" applyFont="1" applyFill="1" applyBorder="1" applyAlignment="1">
      <alignment wrapText="1"/>
    </xf>
    <xf numFmtId="0" fontId="7" fillId="0" borderId="6" xfId="0" applyFont="1" applyBorder="1" applyAlignment="1">
      <alignment wrapText="1"/>
    </xf>
    <xf numFmtId="0" fontId="6" fillId="0" borderId="2" xfId="0" applyFont="1" applyBorder="1" applyAlignment="1">
      <alignment horizontal="center"/>
    </xf>
    <xf numFmtId="0" fontId="6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12" fillId="0" borderId="2" xfId="0" applyFont="1" applyBorder="1" applyAlignment="1"/>
    <xf numFmtId="0" fontId="4" fillId="0" borderId="4" xfId="0" applyFont="1" applyBorder="1" applyAlignment="1"/>
    <xf numFmtId="0" fontId="6" fillId="0" borderId="2" xfId="0" applyFont="1" applyBorder="1" applyAlignment="1">
      <alignment wrapText="1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5" xfId="0" applyBorder="1" applyAlignment="1">
      <alignment horizontal="left"/>
    </xf>
    <xf numFmtId="4" fontId="9" fillId="2" borderId="1" xfId="0" applyNumberFormat="1" applyFont="1" applyFill="1" applyBorder="1" applyAlignment="1">
      <alignment wrapText="1"/>
    </xf>
    <xf numFmtId="4" fontId="9" fillId="2" borderId="1" xfId="0" applyNumberFormat="1" applyFont="1" applyFill="1" applyBorder="1" applyAlignment="1"/>
    <xf numFmtId="4" fontId="9" fillId="2" borderId="1" xfId="0" applyNumberFormat="1" applyFont="1" applyFill="1" applyBorder="1" applyAlignment="1">
      <alignment horizontal="center"/>
    </xf>
    <xf numFmtId="4" fontId="9" fillId="2" borderId="1" xfId="0" applyNumberFormat="1" applyFont="1" applyFill="1" applyBorder="1"/>
    <xf numFmtId="4" fontId="7" fillId="2" borderId="1" xfId="0" applyNumberFormat="1" applyFont="1" applyFill="1" applyBorder="1" applyAlignment="1">
      <alignment horizontal="center" wrapText="1"/>
    </xf>
    <xf numFmtId="4" fontId="18" fillId="2" borderId="1" xfId="0" applyNumberFormat="1" applyFont="1" applyFill="1" applyBorder="1" applyAlignment="1">
      <alignment horizontal="center" wrapText="1"/>
    </xf>
    <xf numFmtId="4" fontId="9" fillId="0" borderId="1" xfId="0" applyNumberFormat="1" applyFont="1" applyFill="1" applyBorder="1" applyAlignment="1"/>
    <xf numFmtId="4" fontId="4" fillId="0" borderId="1" xfId="0" applyNumberFormat="1" applyFont="1" applyBorder="1" applyAlignment="1"/>
    <xf numFmtId="4" fontId="9" fillId="0" borderId="1" xfId="0" applyNumberFormat="1" applyFont="1" applyFill="1" applyBorder="1" applyAlignment="1">
      <alignment horizont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wrapText="1"/>
    </xf>
    <xf numFmtId="4" fontId="9" fillId="0" borderId="1" xfId="0" applyNumberFormat="1" applyFont="1" applyFill="1" applyBorder="1" applyAlignment="1">
      <alignment horizontal="center"/>
    </xf>
    <xf numFmtId="4" fontId="9" fillId="0" borderId="1" xfId="0" applyNumberFormat="1" applyFont="1" applyBorder="1" applyAlignment="1">
      <alignment horizontal="center"/>
    </xf>
    <xf numFmtId="4" fontId="3" fillId="0" borderId="1" xfId="0" applyNumberFormat="1" applyFont="1" applyFill="1" applyBorder="1" applyAlignment="1">
      <alignment horizontal="left"/>
    </xf>
    <xf numFmtId="4" fontId="3" fillId="0" borderId="1" xfId="0" applyNumberFormat="1" applyFont="1" applyBorder="1" applyAlignment="1">
      <alignment horizontal="center"/>
    </xf>
    <xf numFmtId="4" fontId="3" fillId="0" borderId="1" xfId="0" applyNumberFormat="1" applyFont="1" applyFill="1" applyBorder="1" applyAlignment="1">
      <alignment horizontal="center"/>
    </xf>
    <xf numFmtId="4" fontId="0" fillId="0" borderId="1" xfId="0" applyNumberFormat="1" applyBorder="1" applyAlignment="1">
      <alignment horizontal="center"/>
    </xf>
    <xf numFmtId="4" fontId="9" fillId="0" borderId="1" xfId="0" applyNumberFormat="1" applyFont="1" applyFill="1" applyBorder="1" applyAlignment="1">
      <alignment horizontal="center"/>
    </xf>
    <xf numFmtId="4" fontId="0" fillId="0" borderId="1" xfId="0" applyNumberFormat="1" applyBorder="1" applyAlignment="1"/>
    <xf numFmtId="4" fontId="3" fillId="0" borderId="1" xfId="0" applyNumberFormat="1" applyFont="1" applyFill="1" applyBorder="1" applyAlignment="1">
      <alignment horizontal="left" wrapText="1"/>
    </xf>
    <xf numFmtId="4" fontId="3" fillId="0" borderId="1" xfId="0" applyNumberFormat="1" applyFont="1" applyBorder="1" applyAlignment="1">
      <alignment horizontal="left" wrapText="1"/>
    </xf>
    <xf numFmtId="4" fontId="3" fillId="0" borderId="1" xfId="0" applyNumberFormat="1" applyFont="1" applyFill="1" applyBorder="1" applyAlignment="1">
      <alignment horizontal="center"/>
    </xf>
    <xf numFmtId="4" fontId="3" fillId="0" borderId="1" xfId="0" applyNumberFormat="1" applyFont="1" applyBorder="1"/>
    <xf numFmtId="4" fontId="3" fillId="0" borderId="1" xfId="0" applyNumberFormat="1" applyFont="1" applyBorder="1" applyAlignment="1">
      <alignment wrapText="1"/>
    </xf>
    <xf numFmtId="4" fontId="9" fillId="0" borderId="1" xfId="0" applyNumberFormat="1" applyFont="1" applyBorder="1" applyAlignment="1">
      <alignment horizontal="center" wrapText="1"/>
    </xf>
    <xf numFmtId="4" fontId="3" fillId="0" borderId="1" xfId="0" applyNumberFormat="1" applyFont="1" applyBorder="1" applyAlignment="1">
      <alignment horizontal="center" wrapText="1"/>
    </xf>
    <xf numFmtId="4" fontId="3" fillId="2" borderId="1" xfId="0" applyNumberFormat="1" applyFont="1" applyFill="1" applyBorder="1" applyAlignment="1">
      <alignment horizontal="center"/>
    </xf>
    <xf numFmtId="4" fontId="3" fillId="2" borderId="1" xfId="0" applyNumberFormat="1" applyFont="1" applyFill="1" applyBorder="1" applyAlignment="1">
      <alignment horizontal="center"/>
    </xf>
    <xf numFmtId="4" fontId="3" fillId="2" borderId="1" xfId="0" applyNumberFormat="1" applyFont="1" applyFill="1" applyBorder="1" applyAlignment="1">
      <alignment horizontal="left"/>
    </xf>
    <xf numFmtId="4" fontId="0" fillId="2" borderId="1" xfId="0" applyNumberFormat="1" applyFill="1" applyBorder="1"/>
    <xf numFmtId="4" fontId="9" fillId="0" borderId="1" xfId="0" applyNumberFormat="1" applyFont="1" applyFill="1" applyBorder="1" applyAlignment="1">
      <alignment horizontal="left"/>
    </xf>
    <xf numFmtId="4" fontId="3" fillId="0" borderId="1" xfId="0" applyNumberFormat="1" applyFont="1" applyFill="1" applyBorder="1" applyAlignment="1">
      <alignment horizontal="left"/>
    </xf>
    <xf numFmtId="4" fontId="0" fillId="0" borderId="1" xfId="0" applyNumberFormat="1" applyBorder="1" applyAlignment="1">
      <alignment horizontal="left"/>
    </xf>
    <xf numFmtId="4" fontId="9" fillId="0" borderId="1" xfId="0" applyNumberFormat="1" applyFont="1" applyFill="1" applyBorder="1" applyAlignment="1">
      <alignment horizontal="left"/>
    </xf>
    <xf numFmtId="4" fontId="4" fillId="0" borderId="1" xfId="0" applyNumberFormat="1" applyFont="1" applyBorder="1" applyAlignment="1">
      <alignment horizontal="left"/>
    </xf>
    <xf numFmtId="4" fontId="9" fillId="0" borderId="1" xfId="0" applyNumberFormat="1" applyFont="1" applyBorder="1" applyAlignment="1">
      <alignment wrapText="1"/>
    </xf>
    <xf numFmtId="4" fontId="0" fillId="0" borderId="1" xfId="0" applyNumberFormat="1" applyBorder="1" applyAlignment="1">
      <alignment wrapText="1"/>
    </xf>
    <xf numFmtId="4" fontId="9" fillId="2" borderId="1" xfId="0" applyNumberFormat="1" applyFont="1" applyFill="1" applyBorder="1" applyAlignment="1">
      <alignment horizontal="center" wrapText="1"/>
    </xf>
    <xf numFmtId="4" fontId="0" fillId="2" borderId="1" xfId="0" applyNumberFormat="1" applyFill="1" applyBorder="1" applyAlignment="1">
      <alignment horizontal="center" wrapText="1"/>
    </xf>
    <xf numFmtId="4" fontId="9" fillId="2" borderId="2" xfId="0" applyNumberFormat="1" applyFont="1" applyFill="1" applyBorder="1" applyAlignment="1">
      <alignment horizontal="center"/>
    </xf>
    <xf numFmtId="4" fontId="9" fillId="2" borderId="2" xfId="0" applyNumberFormat="1" applyFont="1" applyFill="1" applyBorder="1" applyAlignment="1">
      <alignment horizontal="left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ukl2006@mail.ru" TargetMode="External"/><Relationship Id="rId1" Type="http://schemas.openxmlformats.org/officeDocument/2006/relationships/hyperlink" Target="mailto:uklr2006@mail.ru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7"/>
  <sheetViews>
    <sheetView workbookViewId="0">
      <selection activeCell="B1" sqref="A1:D48"/>
    </sheetView>
  </sheetViews>
  <sheetFormatPr defaultRowHeight="15" x14ac:dyDescent="0.25"/>
  <cols>
    <col min="1" max="1" width="3" customWidth="1"/>
    <col min="2" max="2" width="27.85546875" customWidth="1"/>
    <col min="3" max="3" width="22.42578125" customWidth="1"/>
    <col min="4" max="4" width="26.85546875" customWidth="1"/>
    <col min="5" max="5" width="31.85546875" customWidth="1"/>
  </cols>
  <sheetData>
    <row r="1" spans="1:4" x14ac:dyDescent="0.25">
      <c r="A1" s="2" t="s">
        <v>123</v>
      </c>
      <c r="C1" s="1"/>
    </row>
    <row r="2" spans="1:4" ht="15" customHeight="1" x14ac:dyDescent="0.25">
      <c r="A2" s="2" t="s">
        <v>51</v>
      </c>
      <c r="C2" s="4"/>
    </row>
    <row r="3" spans="1:4" ht="15.75" x14ac:dyDescent="0.25">
      <c r="B3" s="4" t="s">
        <v>10</v>
      </c>
      <c r="C3" s="22" t="s">
        <v>99</v>
      </c>
    </row>
    <row r="4" spans="1:4" ht="14.25" customHeight="1" x14ac:dyDescent="0.25">
      <c r="A4" s="20" t="s">
        <v>137</v>
      </c>
      <c r="C4" s="4"/>
    </row>
    <row r="5" spans="1:4" ht="15" customHeight="1" x14ac:dyDescent="0.25">
      <c r="A5" s="4" t="s">
        <v>8</v>
      </c>
      <c r="C5" s="4"/>
    </row>
    <row r="6" spans="1:4" s="21" customFormat="1" ht="12.75" customHeight="1" x14ac:dyDescent="0.25">
      <c r="A6" s="4" t="s">
        <v>52</v>
      </c>
      <c r="C6" s="19"/>
    </row>
    <row r="7" spans="1:4" s="3" customFormat="1" ht="15" customHeight="1" x14ac:dyDescent="0.25">
      <c r="A7" s="11" t="s">
        <v>0</v>
      </c>
      <c r="B7" s="12" t="s">
        <v>9</v>
      </c>
      <c r="C7" s="25" t="s">
        <v>49</v>
      </c>
      <c r="D7" s="9"/>
    </row>
    <row r="8" spans="1:4" s="3" customFormat="1" ht="12" customHeight="1" x14ac:dyDescent="0.25">
      <c r="A8" s="11" t="s">
        <v>1</v>
      </c>
      <c r="B8" s="12" t="s">
        <v>11</v>
      </c>
      <c r="C8" s="68" t="s">
        <v>138</v>
      </c>
      <c r="D8" s="69"/>
    </row>
    <row r="9" spans="1:4" s="3" customFormat="1" ht="24" customHeight="1" x14ac:dyDescent="0.25">
      <c r="A9" s="11" t="s">
        <v>2</v>
      </c>
      <c r="B9" s="13" t="s">
        <v>12</v>
      </c>
      <c r="C9" s="70" t="s">
        <v>83</v>
      </c>
      <c r="D9" s="71"/>
    </row>
    <row r="10" spans="1:4" s="3" customFormat="1" ht="15" customHeight="1" x14ac:dyDescent="0.25">
      <c r="A10" s="11" t="s">
        <v>3</v>
      </c>
      <c r="B10" s="12" t="s">
        <v>13</v>
      </c>
      <c r="C10" s="72" t="s">
        <v>14</v>
      </c>
      <c r="D10" s="73"/>
    </row>
    <row r="11" spans="1:4" s="3" customFormat="1" ht="15.75" customHeight="1" x14ac:dyDescent="0.25">
      <c r="A11" s="77">
        <v>5</v>
      </c>
      <c r="B11" s="77" t="s">
        <v>84</v>
      </c>
      <c r="C11" s="41" t="s">
        <v>85</v>
      </c>
      <c r="D11" s="42" t="s">
        <v>86</v>
      </c>
    </row>
    <row r="12" spans="1:4" s="3" customFormat="1" ht="14.25" customHeight="1" x14ac:dyDescent="0.25">
      <c r="A12" s="77"/>
      <c r="B12" s="77"/>
      <c r="C12" s="41" t="s">
        <v>87</v>
      </c>
      <c r="D12" s="42" t="s">
        <v>88</v>
      </c>
    </row>
    <row r="13" spans="1:4" s="3" customFormat="1" x14ac:dyDescent="0.25">
      <c r="A13" s="77"/>
      <c r="B13" s="77"/>
      <c r="C13" s="41" t="s">
        <v>89</v>
      </c>
      <c r="D13" s="42" t="s">
        <v>90</v>
      </c>
    </row>
    <row r="14" spans="1:4" s="3" customFormat="1" ht="16.5" customHeight="1" x14ac:dyDescent="0.25">
      <c r="A14" s="77"/>
      <c r="B14" s="77"/>
      <c r="C14" s="41" t="s">
        <v>91</v>
      </c>
      <c r="D14" s="42" t="s">
        <v>93</v>
      </c>
    </row>
    <row r="15" spans="1:4" s="3" customFormat="1" ht="16.5" customHeight="1" x14ac:dyDescent="0.25">
      <c r="A15" s="77"/>
      <c r="B15" s="77"/>
      <c r="C15" s="41" t="s">
        <v>92</v>
      </c>
      <c r="D15" s="42" t="s">
        <v>86</v>
      </c>
    </row>
    <row r="16" spans="1:4" s="5" customFormat="1" ht="15.75" customHeight="1" x14ac:dyDescent="0.25">
      <c r="A16" s="77"/>
      <c r="B16" s="77"/>
      <c r="C16" s="41" t="s">
        <v>94</v>
      </c>
      <c r="D16" s="42" t="s">
        <v>95</v>
      </c>
    </row>
    <row r="17" spans="1:4" s="5" customFormat="1" ht="15.75" customHeight="1" x14ac:dyDescent="0.25">
      <c r="A17" s="77"/>
      <c r="B17" s="77"/>
      <c r="C17" s="43" t="s">
        <v>96</v>
      </c>
      <c r="D17" s="42" t="s">
        <v>97</v>
      </c>
    </row>
    <row r="18" spans="1:4" ht="21.75" customHeight="1" x14ac:dyDescent="0.25">
      <c r="A18" s="11" t="s">
        <v>4</v>
      </c>
      <c r="B18" s="12" t="s">
        <v>15</v>
      </c>
      <c r="C18" s="78" t="s">
        <v>74</v>
      </c>
      <c r="D18" s="79"/>
    </row>
    <row r="19" spans="1:4" s="5" customFormat="1" ht="26.25" customHeight="1" x14ac:dyDescent="0.25">
      <c r="A19" s="11" t="s">
        <v>5</v>
      </c>
      <c r="B19" s="13" t="s">
        <v>16</v>
      </c>
      <c r="C19" s="80" t="s">
        <v>56</v>
      </c>
      <c r="D19" s="81"/>
    </row>
    <row r="20" spans="1:4" s="5" customFormat="1" ht="15" customHeight="1" x14ac:dyDescent="0.25">
      <c r="A20" s="11" t="s">
        <v>6</v>
      </c>
      <c r="B20" s="12" t="s">
        <v>17</v>
      </c>
      <c r="C20" s="70" t="s">
        <v>18</v>
      </c>
      <c r="D20" s="82"/>
    </row>
    <row r="21" spans="1:4" ht="13.5" customHeight="1" x14ac:dyDescent="0.25">
      <c r="A21" s="23"/>
      <c r="B21" s="24"/>
      <c r="C21" s="23"/>
      <c r="D21" s="23"/>
    </row>
    <row r="22" spans="1:4" x14ac:dyDescent="0.25">
      <c r="A22" s="8" t="s">
        <v>19</v>
      </c>
      <c r="B22" s="15"/>
      <c r="C22" s="15"/>
      <c r="D22" s="15"/>
    </row>
    <row r="23" spans="1:4" ht="12.75" customHeight="1" x14ac:dyDescent="0.25">
      <c r="A23" s="14"/>
      <c r="B23" s="15"/>
      <c r="C23" s="15"/>
      <c r="D23" s="15"/>
    </row>
    <row r="24" spans="1:4" ht="23.25" x14ac:dyDescent="0.25">
      <c r="A24" s="6"/>
      <c r="B24" s="16" t="s">
        <v>20</v>
      </c>
      <c r="C24" s="7" t="s">
        <v>21</v>
      </c>
      <c r="D24" s="40" t="s">
        <v>22</v>
      </c>
    </row>
    <row r="25" spans="1:4" ht="28.5" customHeight="1" x14ac:dyDescent="0.25">
      <c r="A25" s="74" t="s">
        <v>25</v>
      </c>
      <c r="B25" s="75"/>
      <c r="C25" s="75"/>
      <c r="D25" s="76"/>
    </row>
    <row r="26" spans="1:4" ht="12" customHeight="1" x14ac:dyDescent="0.25">
      <c r="A26" s="37"/>
      <c r="B26" s="38"/>
      <c r="C26" s="38"/>
      <c r="D26" s="39"/>
    </row>
    <row r="27" spans="1:4" x14ac:dyDescent="0.25">
      <c r="A27" s="7">
        <v>1</v>
      </c>
      <c r="B27" s="6" t="s">
        <v>75</v>
      </c>
      <c r="C27" s="6" t="s">
        <v>23</v>
      </c>
      <c r="D27" s="6" t="s">
        <v>24</v>
      </c>
    </row>
    <row r="28" spans="1:4" ht="14.25" customHeight="1" x14ac:dyDescent="0.25">
      <c r="A28" s="18" t="s">
        <v>26</v>
      </c>
      <c r="B28" s="17"/>
      <c r="C28" s="17"/>
      <c r="D28" s="17"/>
    </row>
    <row r="29" spans="1:4" ht="13.5" customHeight="1" x14ac:dyDescent="0.25">
      <c r="A29" s="7">
        <v>1</v>
      </c>
      <c r="B29" s="6" t="s">
        <v>103</v>
      </c>
      <c r="C29" s="6" t="s">
        <v>104</v>
      </c>
      <c r="D29" s="6" t="s">
        <v>98</v>
      </c>
    </row>
    <row r="30" spans="1:4" x14ac:dyDescent="0.25">
      <c r="A30" s="18" t="s">
        <v>41</v>
      </c>
      <c r="B30" s="17"/>
      <c r="C30" s="17"/>
      <c r="D30" s="17"/>
    </row>
    <row r="31" spans="1:4" x14ac:dyDescent="0.25">
      <c r="A31" s="18" t="s">
        <v>42</v>
      </c>
      <c r="B31" s="17"/>
      <c r="C31" s="17"/>
      <c r="D31" s="17"/>
    </row>
    <row r="32" spans="1:4" x14ac:dyDescent="0.25">
      <c r="A32" s="7">
        <v>1</v>
      </c>
      <c r="B32" s="6" t="s">
        <v>124</v>
      </c>
      <c r="C32" s="6" t="s">
        <v>125</v>
      </c>
      <c r="D32" s="6" t="s">
        <v>27</v>
      </c>
    </row>
    <row r="33" spans="1:4" x14ac:dyDescent="0.25">
      <c r="A33" s="18" t="s">
        <v>28</v>
      </c>
      <c r="B33" s="17"/>
      <c r="C33" s="17"/>
      <c r="D33" s="17"/>
    </row>
    <row r="34" spans="1:4" x14ac:dyDescent="0.25">
      <c r="A34" s="7">
        <v>1</v>
      </c>
      <c r="B34" s="6" t="s">
        <v>29</v>
      </c>
      <c r="C34" s="6" t="s">
        <v>23</v>
      </c>
      <c r="D34" s="6" t="s">
        <v>30</v>
      </c>
    </row>
    <row r="35" spans="1:4" ht="15" customHeight="1" x14ac:dyDescent="0.25">
      <c r="A35" s="18" t="s">
        <v>31</v>
      </c>
      <c r="B35" s="17"/>
      <c r="C35" s="17"/>
      <c r="D35" s="17"/>
    </row>
    <row r="36" spans="1:4" x14ac:dyDescent="0.25">
      <c r="A36" s="7">
        <v>1</v>
      </c>
      <c r="B36" s="6" t="s">
        <v>32</v>
      </c>
      <c r="C36" s="6" t="s">
        <v>23</v>
      </c>
      <c r="D36" s="6" t="s">
        <v>24</v>
      </c>
    </row>
    <row r="37" spans="1:4" ht="7.5" customHeight="1" x14ac:dyDescent="0.25">
      <c r="A37" s="26"/>
      <c r="B37" s="10"/>
      <c r="C37" s="10"/>
      <c r="D37" s="10"/>
    </row>
    <row r="38" spans="1:4" x14ac:dyDescent="0.25">
      <c r="A38" s="4" t="s">
        <v>50</v>
      </c>
      <c r="B38" s="17"/>
      <c r="C38" s="17"/>
      <c r="D38" s="17"/>
    </row>
    <row r="39" spans="1:4" ht="15" customHeight="1" x14ac:dyDescent="0.25">
      <c r="A39" s="7">
        <v>1</v>
      </c>
      <c r="B39" s="6" t="s">
        <v>33</v>
      </c>
      <c r="C39" s="66">
        <v>1975</v>
      </c>
      <c r="D39" s="67"/>
    </row>
    <row r="40" spans="1:4" x14ac:dyDescent="0.25">
      <c r="A40" s="7">
        <v>2</v>
      </c>
      <c r="B40" s="6" t="s">
        <v>35</v>
      </c>
      <c r="C40" s="66">
        <v>9</v>
      </c>
      <c r="D40" s="67"/>
    </row>
    <row r="41" spans="1:4" x14ac:dyDescent="0.25">
      <c r="A41" s="7">
        <v>3</v>
      </c>
      <c r="B41" s="6" t="s">
        <v>36</v>
      </c>
      <c r="C41" s="66">
        <v>1</v>
      </c>
      <c r="D41" s="67"/>
    </row>
    <row r="42" spans="1:4" ht="15" customHeight="1" x14ac:dyDescent="0.25">
      <c r="A42" s="7">
        <v>4</v>
      </c>
      <c r="B42" s="6" t="s">
        <v>34</v>
      </c>
      <c r="C42" s="66">
        <v>1</v>
      </c>
      <c r="D42" s="67"/>
    </row>
    <row r="43" spans="1:4" x14ac:dyDescent="0.25">
      <c r="A43" s="7">
        <v>5</v>
      </c>
      <c r="B43" s="6" t="s">
        <v>37</v>
      </c>
      <c r="C43" s="66">
        <v>1</v>
      </c>
      <c r="D43" s="67"/>
    </row>
    <row r="44" spans="1:4" x14ac:dyDescent="0.25">
      <c r="A44" s="7">
        <v>6</v>
      </c>
      <c r="B44" s="6" t="s">
        <v>38</v>
      </c>
      <c r="C44" s="66" t="s">
        <v>100</v>
      </c>
      <c r="D44" s="67"/>
    </row>
    <row r="45" spans="1:4" ht="15" customHeight="1" x14ac:dyDescent="0.25">
      <c r="A45" s="7">
        <v>7</v>
      </c>
      <c r="B45" s="6" t="s">
        <v>39</v>
      </c>
      <c r="C45" s="66" t="s">
        <v>126</v>
      </c>
      <c r="D45" s="67"/>
    </row>
    <row r="46" spans="1:4" x14ac:dyDescent="0.25">
      <c r="A46" s="7">
        <v>8</v>
      </c>
      <c r="B46" s="6" t="s">
        <v>40</v>
      </c>
      <c r="C46" s="66" t="s">
        <v>116</v>
      </c>
      <c r="D46" s="67"/>
    </row>
    <row r="47" spans="1:4" x14ac:dyDescent="0.25">
      <c r="A47" s="7">
        <v>9</v>
      </c>
      <c r="B47" s="6" t="s">
        <v>105</v>
      </c>
      <c r="C47" s="66">
        <v>77</v>
      </c>
      <c r="D47" s="71"/>
    </row>
    <row r="48" spans="1:4" x14ac:dyDescent="0.25">
      <c r="A48" s="7">
        <v>10</v>
      </c>
      <c r="B48" s="6" t="s">
        <v>73</v>
      </c>
      <c r="C48" s="83">
        <v>39448</v>
      </c>
      <c r="D48" s="67"/>
    </row>
    <row r="49" spans="1:4" x14ac:dyDescent="0.25">
      <c r="A49" s="4"/>
    </row>
    <row r="50" spans="1:4" x14ac:dyDescent="0.25">
      <c r="A50" s="4"/>
    </row>
    <row r="52" spans="1:4" x14ac:dyDescent="0.25">
      <c r="A52" s="44"/>
      <c r="B52" s="44"/>
      <c r="C52" s="45"/>
      <c r="D52" s="46"/>
    </row>
    <row r="53" spans="1:4" x14ac:dyDescent="0.25">
      <c r="A53" s="44"/>
      <c r="B53" s="44"/>
      <c r="C53" s="45"/>
      <c r="D53" s="46"/>
    </row>
    <row r="54" spans="1:4" x14ac:dyDescent="0.25">
      <c r="A54" s="44"/>
      <c r="B54" s="44"/>
      <c r="C54" s="45"/>
      <c r="D54" s="46"/>
    </row>
    <row r="55" spans="1:4" x14ac:dyDescent="0.25">
      <c r="A55" s="44"/>
      <c r="B55" s="44"/>
      <c r="C55" s="45"/>
      <c r="D55" s="46"/>
    </row>
    <row r="56" spans="1:4" x14ac:dyDescent="0.25">
      <c r="A56" s="44"/>
      <c r="B56" s="44"/>
      <c r="C56" s="47"/>
      <c r="D56" s="46"/>
    </row>
    <row r="57" spans="1:4" x14ac:dyDescent="0.25">
      <c r="A57" s="44"/>
      <c r="B57" s="44"/>
      <c r="C57" s="48"/>
      <c r="D57" s="46"/>
    </row>
  </sheetData>
  <mergeCells count="19">
    <mergeCell ref="C48:D48"/>
    <mergeCell ref="C42:D42"/>
    <mergeCell ref="C43:D43"/>
    <mergeCell ref="C44:D44"/>
    <mergeCell ref="C45:D45"/>
    <mergeCell ref="C46:D46"/>
    <mergeCell ref="C47:D47"/>
    <mergeCell ref="C41:D41"/>
    <mergeCell ref="C39:D39"/>
    <mergeCell ref="C40:D40"/>
    <mergeCell ref="C8:D8"/>
    <mergeCell ref="C9:D9"/>
    <mergeCell ref="C10:D10"/>
    <mergeCell ref="A25:D25"/>
    <mergeCell ref="A11:A17"/>
    <mergeCell ref="B11:B17"/>
    <mergeCell ref="C18:D18"/>
    <mergeCell ref="C19:D19"/>
    <mergeCell ref="C20:D20"/>
  </mergeCells>
  <hyperlinks>
    <hyperlink ref="C18" r:id="rId1"/>
    <hyperlink ref="C19" r:id="rId2" display="ukl2006@mail.ru"/>
  </hyperlinks>
  <pageMargins left="0.74" right="0" top="0.74803149606299213" bottom="0.75" header="0.31496062992125984" footer="0.31496062992125984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76"/>
  <sheetViews>
    <sheetView tabSelected="1" topLeftCell="A31" zoomScale="130" zoomScaleNormal="130" workbookViewId="0">
      <selection activeCell="K43" sqref="K43"/>
    </sheetView>
  </sheetViews>
  <sheetFormatPr defaultRowHeight="15" x14ac:dyDescent="0.25"/>
  <cols>
    <col min="1" max="1" width="15.85546875" customWidth="1"/>
    <col min="2" max="2" width="13.42578125" style="27" customWidth="1"/>
    <col min="3" max="3" width="8.5703125" style="34" customWidth="1"/>
    <col min="4" max="4" width="9.42578125" customWidth="1"/>
    <col min="5" max="5" width="9" customWidth="1"/>
    <col min="6" max="6" width="9.7109375" customWidth="1"/>
    <col min="7" max="7" width="10.140625" customWidth="1"/>
    <col min="8" max="8" width="11" customWidth="1"/>
  </cols>
  <sheetData>
    <row r="1" spans="1:26" x14ac:dyDescent="0.25">
      <c r="A1" s="59" t="s">
        <v>110</v>
      </c>
      <c r="B1" s="60"/>
      <c r="C1" s="61"/>
      <c r="D1" s="61"/>
      <c r="E1" s="60"/>
      <c r="F1" s="60"/>
      <c r="G1" s="61"/>
      <c r="H1" s="62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</row>
    <row r="2" spans="1:26" x14ac:dyDescent="0.25">
      <c r="A2" s="59" t="s">
        <v>136</v>
      </c>
      <c r="B2" s="60"/>
      <c r="C2" s="61"/>
      <c r="D2" s="61"/>
      <c r="E2" s="60"/>
      <c r="F2" s="60"/>
      <c r="G2" s="61"/>
      <c r="H2" s="62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</row>
    <row r="3" spans="1:26" ht="24" customHeight="1" x14ac:dyDescent="0.25">
      <c r="A3" s="97" t="s">
        <v>135</v>
      </c>
      <c r="B3" s="97"/>
      <c r="C3" s="98"/>
      <c r="D3" s="98">
        <f>D4+D5</f>
        <v>639.17999999999995</v>
      </c>
      <c r="E3" s="99"/>
      <c r="F3" s="99"/>
      <c r="G3" s="99"/>
      <c r="H3" s="100"/>
      <c r="I3" s="57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</row>
    <row r="4" spans="1:26" ht="14.25" customHeight="1" x14ac:dyDescent="0.25">
      <c r="A4" s="97" t="s">
        <v>111</v>
      </c>
      <c r="B4" s="97"/>
      <c r="C4" s="98"/>
      <c r="D4" s="98">
        <v>721.43</v>
      </c>
      <c r="E4" s="99"/>
      <c r="F4" s="99"/>
      <c r="G4" s="99"/>
      <c r="H4" s="100"/>
      <c r="I4" s="57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</row>
    <row r="5" spans="1:26" ht="15" customHeight="1" x14ac:dyDescent="0.25">
      <c r="A5" s="97" t="s">
        <v>112</v>
      </c>
      <c r="B5" s="97"/>
      <c r="C5" s="98"/>
      <c r="D5" s="98">
        <v>-82.25</v>
      </c>
      <c r="E5" s="99"/>
      <c r="F5" s="99"/>
      <c r="G5" s="99"/>
      <c r="H5" s="100"/>
      <c r="I5" s="57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</row>
    <row r="6" spans="1:26" x14ac:dyDescent="0.25">
      <c r="A6" s="101" t="s">
        <v>134</v>
      </c>
      <c r="B6" s="102"/>
      <c r="C6" s="102"/>
      <c r="D6" s="102"/>
      <c r="E6" s="102"/>
      <c r="F6" s="102"/>
      <c r="G6" s="102"/>
      <c r="H6" s="102"/>
      <c r="I6" s="57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</row>
    <row r="7" spans="1:26" ht="51" customHeight="1" x14ac:dyDescent="0.25">
      <c r="A7" s="103" t="s">
        <v>61</v>
      </c>
      <c r="B7" s="104"/>
      <c r="C7" s="105" t="s">
        <v>62</v>
      </c>
      <c r="D7" s="106" t="s">
        <v>63</v>
      </c>
      <c r="E7" s="107" t="s">
        <v>64</v>
      </c>
      <c r="F7" s="107" t="s">
        <v>65</v>
      </c>
      <c r="G7" s="107" t="s">
        <v>66</v>
      </c>
      <c r="H7" s="107" t="s">
        <v>67</v>
      </c>
    </row>
    <row r="8" spans="1:26" s="4" customFormat="1" ht="17.25" customHeight="1" x14ac:dyDescent="0.25">
      <c r="A8" s="103" t="s">
        <v>68</v>
      </c>
      <c r="B8" s="104"/>
      <c r="C8" s="108">
        <f>C12+C15+C18+C21+C24+C27</f>
        <v>21.490000000000002</v>
      </c>
      <c r="D8" s="108">
        <v>-76.83</v>
      </c>
      <c r="E8" s="108">
        <f>E12+E15+E18+E21+E24+E27</f>
        <v>535.20999999999992</v>
      </c>
      <c r="F8" s="108">
        <f>F12+F15+F18+F21+F24+F27</f>
        <v>495.03</v>
      </c>
      <c r="G8" s="108">
        <f>G12+G15+G18+G21+G24+G27</f>
        <v>495.03</v>
      </c>
      <c r="H8" s="109">
        <f>F8-E8+D8</f>
        <v>-117.00999999999995</v>
      </c>
      <c r="J8" s="55"/>
    </row>
    <row r="9" spans="1:26" x14ac:dyDescent="0.25">
      <c r="A9" s="110" t="s">
        <v>69</v>
      </c>
      <c r="B9" s="110"/>
      <c r="C9" s="111">
        <f>C8-C10</f>
        <v>19.341000000000001</v>
      </c>
      <c r="D9" s="111">
        <v>-69.150000000000006</v>
      </c>
      <c r="E9" s="111">
        <f>E8-E10</f>
        <v>481.68899999999991</v>
      </c>
      <c r="F9" s="111">
        <f>F8-F10</f>
        <v>445.52699999999999</v>
      </c>
      <c r="G9" s="111">
        <f>G8-G10</f>
        <v>445.52699999999999</v>
      </c>
      <c r="H9" s="109">
        <f t="shared" ref="H9:H10" si="0">F9-E9+D9</f>
        <v>-105.31199999999993</v>
      </c>
      <c r="J9" s="56"/>
    </row>
    <row r="10" spans="1:26" x14ac:dyDescent="0.25">
      <c r="A10" s="112" t="s">
        <v>70</v>
      </c>
      <c r="B10" s="113"/>
      <c r="C10" s="111">
        <f>C8*10%</f>
        <v>2.1490000000000005</v>
      </c>
      <c r="D10" s="111">
        <v>-7.68</v>
      </c>
      <c r="E10" s="111">
        <f>E8*10%</f>
        <v>53.520999999999994</v>
      </c>
      <c r="F10" s="111">
        <f>F8*10%</f>
        <v>49.503</v>
      </c>
      <c r="G10" s="111">
        <f>G8*10%</f>
        <v>49.503</v>
      </c>
      <c r="H10" s="109">
        <f t="shared" si="0"/>
        <v>-11.697999999999993</v>
      </c>
      <c r="J10" s="56"/>
    </row>
    <row r="11" spans="1:26" ht="12.75" customHeight="1" x14ac:dyDescent="0.25">
      <c r="A11" s="114" t="s">
        <v>71</v>
      </c>
      <c r="B11" s="115"/>
      <c r="C11" s="115"/>
      <c r="D11" s="115"/>
      <c r="E11" s="115"/>
      <c r="F11" s="115"/>
      <c r="G11" s="115"/>
      <c r="H11" s="115"/>
    </row>
    <row r="12" spans="1:26" x14ac:dyDescent="0.25">
      <c r="A12" s="116" t="s">
        <v>53</v>
      </c>
      <c r="B12" s="117"/>
      <c r="C12" s="108">
        <v>5.75</v>
      </c>
      <c r="D12" s="118">
        <v>-23.99</v>
      </c>
      <c r="E12" s="118">
        <v>143.19999999999999</v>
      </c>
      <c r="F12" s="118">
        <v>132.68</v>
      </c>
      <c r="G12" s="118">
        <f>F12</f>
        <v>132.68</v>
      </c>
      <c r="H12" s="111">
        <f>F12-E12+D12</f>
        <v>-34.509999999999977</v>
      </c>
    </row>
    <row r="13" spans="1:26" x14ac:dyDescent="0.25">
      <c r="A13" s="110" t="s">
        <v>69</v>
      </c>
      <c r="B13" s="110"/>
      <c r="C13" s="111">
        <f>C12-C14</f>
        <v>5.1749999999999998</v>
      </c>
      <c r="D13" s="111">
        <f>D12-D14</f>
        <v>-21.590999999999998</v>
      </c>
      <c r="E13" s="111">
        <f>E12-E14</f>
        <v>128.88</v>
      </c>
      <c r="F13" s="111">
        <f>F12-F14</f>
        <v>119.41200000000001</v>
      </c>
      <c r="G13" s="111">
        <f>G12-G14</f>
        <v>119.41200000000001</v>
      </c>
      <c r="H13" s="111">
        <f t="shared" ref="H13:H29" si="1">F13-E13+D13</f>
        <v>-31.058999999999987</v>
      </c>
    </row>
    <row r="14" spans="1:26" x14ac:dyDescent="0.25">
      <c r="A14" s="112" t="s">
        <v>70</v>
      </c>
      <c r="B14" s="113"/>
      <c r="C14" s="111">
        <f>C12*10%</f>
        <v>0.57500000000000007</v>
      </c>
      <c r="D14" s="111">
        <f>D12*10%</f>
        <v>-2.399</v>
      </c>
      <c r="E14" s="111">
        <f>E12*10%</f>
        <v>14.32</v>
      </c>
      <c r="F14" s="111">
        <f>F12*10%</f>
        <v>13.268000000000001</v>
      </c>
      <c r="G14" s="111">
        <f>G12*10%</f>
        <v>13.268000000000001</v>
      </c>
      <c r="H14" s="111">
        <f t="shared" si="1"/>
        <v>-3.4509999999999996</v>
      </c>
    </row>
    <row r="15" spans="1:26" ht="23.25" customHeight="1" x14ac:dyDescent="0.25">
      <c r="A15" s="116" t="s">
        <v>43</v>
      </c>
      <c r="B15" s="117"/>
      <c r="C15" s="108">
        <v>3.51</v>
      </c>
      <c r="D15" s="118">
        <v>-14.05</v>
      </c>
      <c r="E15" s="118">
        <v>87.42</v>
      </c>
      <c r="F15" s="118">
        <v>81.56</v>
      </c>
      <c r="G15" s="118">
        <f>F15</f>
        <v>81.56</v>
      </c>
      <c r="H15" s="111">
        <f t="shared" si="1"/>
        <v>-19.91</v>
      </c>
    </row>
    <row r="16" spans="1:26" x14ac:dyDescent="0.25">
      <c r="A16" s="110" t="s">
        <v>69</v>
      </c>
      <c r="B16" s="110"/>
      <c r="C16" s="111">
        <f>C15-C17</f>
        <v>3.1589999999999998</v>
      </c>
      <c r="D16" s="111">
        <f>D15-D17</f>
        <v>-12.645</v>
      </c>
      <c r="E16" s="111">
        <f>E15-E17</f>
        <v>78.677999999999997</v>
      </c>
      <c r="F16" s="111">
        <f>F15-F17</f>
        <v>73.403999999999996</v>
      </c>
      <c r="G16" s="111">
        <f>G15-G17</f>
        <v>73.403999999999996</v>
      </c>
      <c r="H16" s="111">
        <f t="shared" si="1"/>
        <v>-17.919</v>
      </c>
    </row>
    <row r="17" spans="1:10" ht="15" customHeight="1" x14ac:dyDescent="0.25">
      <c r="A17" s="112" t="s">
        <v>70</v>
      </c>
      <c r="B17" s="113"/>
      <c r="C17" s="111">
        <f>C15*10%</f>
        <v>0.35099999999999998</v>
      </c>
      <c r="D17" s="111">
        <f>D15*10%</f>
        <v>-1.4050000000000002</v>
      </c>
      <c r="E17" s="111">
        <f>E15*10%</f>
        <v>8.7420000000000009</v>
      </c>
      <c r="F17" s="111">
        <f>F15*10%</f>
        <v>8.1560000000000006</v>
      </c>
      <c r="G17" s="111">
        <f>G15*10%</f>
        <v>8.1560000000000006</v>
      </c>
      <c r="H17" s="111">
        <f t="shared" si="1"/>
        <v>-1.9910000000000005</v>
      </c>
    </row>
    <row r="18" spans="1:10" ht="12" customHeight="1" x14ac:dyDescent="0.25">
      <c r="A18" s="116" t="s">
        <v>54</v>
      </c>
      <c r="B18" s="117"/>
      <c r="C18" s="105">
        <v>2.41</v>
      </c>
      <c r="D18" s="118">
        <v>-9.9</v>
      </c>
      <c r="E18" s="118">
        <v>60.02</v>
      </c>
      <c r="F18" s="118">
        <v>55.62</v>
      </c>
      <c r="G18" s="118">
        <f>F18</f>
        <v>55.62</v>
      </c>
      <c r="H18" s="111">
        <f t="shared" si="1"/>
        <v>-14.300000000000006</v>
      </c>
    </row>
    <row r="19" spans="1:10" ht="13.5" customHeight="1" x14ac:dyDescent="0.25">
      <c r="A19" s="110" t="s">
        <v>69</v>
      </c>
      <c r="B19" s="110"/>
      <c r="C19" s="111">
        <f>C18-C20</f>
        <v>2.169</v>
      </c>
      <c r="D19" s="111">
        <f>D18-D20</f>
        <v>-8.91</v>
      </c>
      <c r="E19" s="111">
        <f>E18-E20</f>
        <v>54.018000000000001</v>
      </c>
      <c r="F19" s="111">
        <f>F18-F20</f>
        <v>50.058</v>
      </c>
      <c r="G19" s="111">
        <f>G18-G20</f>
        <v>50.058</v>
      </c>
      <c r="H19" s="111">
        <f t="shared" si="1"/>
        <v>-12.870000000000001</v>
      </c>
    </row>
    <row r="20" spans="1:10" ht="12.75" customHeight="1" x14ac:dyDescent="0.25">
      <c r="A20" s="112" t="s">
        <v>70</v>
      </c>
      <c r="B20" s="113"/>
      <c r="C20" s="111">
        <f>C18*10%</f>
        <v>0.24100000000000002</v>
      </c>
      <c r="D20" s="111">
        <f>D18*10%</f>
        <v>-0.9900000000000001</v>
      </c>
      <c r="E20" s="111">
        <f>E18*10%</f>
        <v>6.0020000000000007</v>
      </c>
      <c r="F20" s="111">
        <f>F18*10%</f>
        <v>5.5620000000000003</v>
      </c>
      <c r="G20" s="111">
        <f>G18*10%</f>
        <v>5.5620000000000003</v>
      </c>
      <c r="H20" s="111">
        <f t="shared" si="1"/>
        <v>-1.4300000000000006</v>
      </c>
    </row>
    <row r="21" spans="1:10" x14ac:dyDescent="0.25">
      <c r="A21" s="116" t="s">
        <v>55</v>
      </c>
      <c r="B21" s="117"/>
      <c r="C21" s="109">
        <v>1.1299999999999999</v>
      </c>
      <c r="D21" s="111">
        <v>-4.5999999999999996</v>
      </c>
      <c r="E21" s="111">
        <v>28.14</v>
      </c>
      <c r="F21" s="111">
        <v>26.08</v>
      </c>
      <c r="G21" s="111">
        <f>F21</f>
        <v>26.08</v>
      </c>
      <c r="H21" s="111">
        <f t="shared" si="1"/>
        <v>-6.6600000000000019</v>
      </c>
    </row>
    <row r="22" spans="1:10" ht="14.25" customHeight="1" x14ac:dyDescent="0.25">
      <c r="A22" s="110" t="s">
        <v>69</v>
      </c>
      <c r="B22" s="110"/>
      <c r="C22" s="111">
        <f>C21-C23</f>
        <v>1.0169999999999999</v>
      </c>
      <c r="D22" s="111">
        <f>D21-D23</f>
        <v>-4.1399999999999997</v>
      </c>
      <c r="E22" s="111">
        <f>E21-E23</f>
        <v>25.326000000000001</v>
      </c>
      <c r="F22" s="111">
        <f>F21-F23</f>
        <v>23.471999999999998</v>
      </c>
      <c r="G22" s="111">
        <f>G21-G23</f>
        <v>23.471999999999998</v>
      </c>
      <c r="H22" s="111">
        <f t="shared" si="1"/>
        <v>-5.9940000000000024</v>
      </c>
    </row>
    <row r="23" spans="1:10" ht="14.25" customHeight="1" x14ac:dyDescent="0.25">
      <c r="A23" s="112" t="s">
        <v>70</v>
      </c>
      <c r="B23" s="113"/>
      <c r="C23" s="111">
        <f>C21*10%</f>
        <v>0.11299999999999999</v>
      </c>
      <c r="D23" s="111">
        <f>D21*10%</f>
        <v>-0.45999999999999996</v>
      </c>
      <c r="E23" s="111">
        <f>E21*10%</f>
        <v>2.8140000000000001</v>
      </c>
      <c r="F23" s="111">
        <f>F21*10%</f>
        <v>2.6080000000000001</v>
      </c>
      <c r="G23" s="111">
        <f>G21*10%</f>
        <v>2.6080000000000001</v>
      </c>
      <c r="H23" s="111">
        <f t="shared" si="1"/>
        <v>-0.66599999999999993</v>
      </c>
    </row>
    <row r="24" spans="1:10" ht="14.25" customHeight="1" x14ac:dyDescent="0.25">
      <c r="A24" s="119" t="s">
        <v>44</v>
      </c>
      <c r="B24" s="119"/>
      <c r="C24" s="109">
        <v>4.43</v>
      </c>
      <c r="D24" s="111">
        <v>-15.13</v>
      </c>
      <c r="E24" s="111">
        <f>106.95+0.91+0.23+2.24</f>
        <v>110.33</v>
      </c>
      <c r="F24" s="111">
        <f>98.3+0.97+0.24+2.07</f>
        <v>101.57999999999998</v>
      </c>
      <c r="G24" s="111">
        <f>F24</f>
        <v>101.57999999999998</v>
      </c>
      <c r="H24" s="111">
        <f t="shared" si="1"/>
        <v>-23.880000000000017</v>
      </c>
    </row>
    <row r="25" spans="1:10" ht="14.25" customHeight="1" x14ac:dyDescent="0.25">
      <c r="A25" s="110" t="s">
        <v>69</v>
      </c>
      <c r="B25" s="110"/>
      <c r="C25" s="111">
        <f>C24-C26</f>
        <v>3.9869999999999997</v>
      </c>
      <c r="D25" s="111">
        <f>D24-D26</f>
        <v>-13.617000000000001</v>
      </c>
      <c r="E25" s="111">
        <f>E24-E26</f>
        <v>99.296999999999997</v>
      </c>
      <c r="F25" s="111">
        <f>F24-F26</f>
        <v>91.421999999999983</v>
      </c>
      <c r="G25" s="111">
        <f>G24-G26</f>
        <v>91.421999999999983</v>
      </c>
      <c r="H25" s="111">
        <f t="shared" si="1"/>
        <v>-21.492000000000015</v>
      </c>
    </row>
    <row r="26" spans="1:10" x14ac:dyDescent="0.25">
      <c r="A26" s="112" t="s">
        <v>70</v>
      </c>
      <c r="B26" s="113"/>
      <c r="C26" s="111">
        <f>C24*10%</f>
        <v>0.443</v>
      </c>
      <c r="D26" s="111">
        <f>D24*10%</f>
        <v>-1.5130000000000001</v>
      </c>
      <c r="E26" s="111">
        <f>E24*10%</f>
        <v>11.033000000000001</v>
      </c>
      <c r="F26" s="111">
        <f>F24*10%</f>
        <v>10.157999999999999</v>
      </c>
      <c r="G26" s="111">
        <f>G24*10%</f>
        <v>10.157999999999999</v>
      </c>
      <c r="H26" s="111">
        <f t="shared" si="1"/>
        <v>-2.3880000000000017</v>
      </c>
    </row>
    <row r="27" spans="1:10" ht="14.25" customHeight="1" x14ac:dyDescent="0.25">
      <c r="A27" s="120" t="s">
        <v>45</v>
      </c>
      <c r="B27" s="120"/>
      <c r="C27" s="121">
        <v>4.26</v>
      </c>
      <c r="D27" s="122">
        <v>-9.14</v>
      </c>
      <c r="E27" s="122">
        <v>106.1</v>
      </c>
      <c r="F27" s="122">
        <v>97.51</v>
      </c>
      <c r="G27" s="122">
        <f>F27</f>
        <v>97.51</v>
      </c>
      <c r="H27" s="111">
        <f t="shared" si="1"/>
        <v>-17.72999999999999</v>
      </c>
    </row>
    <row r="28" spans="1:10" x14ac:dyDescent="0.25">
      <c r="A28" s="110" t="s">
        <v>69</v>
      </c>
      <c r="B28" s="110"/>
      <c r="C28" s="111">
        <f>C27-C29</f>
        <v>3.8339999999999996</v>
      </c>
      <c r="D28" s="111">
        <f>D27-D29</f>
        <v>-8.2260000000000009</v>
      </c>
      <c r="E28" s="111">
        <f>E27-E29</f>
        <v>95.49</v>
      </c>
      <c r="F28" s="111">
        <f>F27-F29</f>
        <v>87.759</v>
      </c>
      <c r="G28" s="111">
        <f>G27-G29</f>
        <v>87.759</v>
      </c>
      <c r="H28" s="111">
        <f t="shared" si="1"/>
        <v>-15.956999999999995</v>
      </c>
    </row>
    <row r="29" spans="1:10" x14ac:dyDescent="0.25">
      <c r="A29" s="112" t="s">
        <v>70</v>
      </c>
      <c r="B29" s="113"/>
      <c r="C29" s="111">
        <f>C27*10%</f>
        <v>0.42599999999999999</v>
      </c>
      <c r="D29" s="111">
        <f>D27*10%</f>
        <v>-0.91400000000000015</v>
      </c>
      <c r="E29" s="111">
        <f>E27*10%</f>
        <v>10.61</v>
      </c>
      <c r="F29" s="111">
        <f>F27*10%</f>
        <v>9.7510000000000012</v>
      </c>
      <c r="G29" s="111">
        <f>G27*10%</f>
        <v>9.7510000000000012</v>
      </c>
      <c r="H29" s="111">
        <f t="shared" si="1"/>
        <v>-1.7729999999999984</v>
      </c>
    </row>
    <row r="30" spans="1:10" s="60" customFormat="1" ht="11.25" customHeight="1" x14ac:dyDescent="0.25">
      <c r="A30" s="123"/>
      <c r="B30" s="113"/>
      <c r="C30" s="124"/>
      <c r="D30" s="124"/>
      <c r="E30" s="125"/>
      <c r="F30" s="125"/>
      <c r="G30" s="125"/>
      <c r="H30" s="126"/>
    </row>
    <row r="31" spans="1:10" s="4" customFormat="1" ht="14.25" customHeight="1" x14ac:dyDescent="0.25">
      <c r="A31" s="103" t="s">
        <v>46</v>
      </c>
      <c r="B31" s="104"/>
      <c r="C31" s="109">
        <v>7.93</v>
      </c>
      <c r="D31" s="109">
        <v>712.81</v>
      </c>
      <c r="E31" s="109">
        <f>133.99+49.82+13.7</f>
        <v>197.51</v>
      </c>
      <c r="F31" s="109">
        <f>124.16+45.94+12.69</f>
        <v>182.79</v>
      </c>
      <c r="G31" s="109">
        <f>G32+G33</f>
        <v>18.888999999999999</v>
      </c>
      <c r="H31" s="109">
        <f>F31-E31-G31+D31+F31</f>
        <v>861.99099999999987</v>
      </c>
    </row>
    <row r="32" spans="1:10" s="4" customFormat="1" ht="15.75" customHeight="1" x14ac:dyDescent="0.25">
      <c r="A32" s="127" t="s">
        <v>72</v>
      </c>
      <c r="B32" s="127"/>
      <c r="C32" s="109">
        <f>C31-C33</f>
        <v>7.1369999999999996</v>
      </c>
      <c r="D32" s="109">
        <v>713.17</v>
      </c>
      <c r="E32" s="109">
        <f>E31-E33</f>
        <v>177.75899999999999</v>
      </c>
      <c r="F32" s="109">
        <f>F31-F33</f>
        <v>164.511</v>
      </c>
      <c r="G32" s="109">
        <f>G57</f>
        <v>0.61</v>
      </c>
      <c r="H32" s="109">
        <f t="shared" ref="H32:H33" si="2">F32-E32-G32+D32+F32</f>
        <v>863.82299999999998</v>
      </c>
      <c r="J32" s="55"/>
    </row>
    <row r="33" spans="1:10" ht="12.75" customHeight="1" x14ac:dyDescent="0.25">
      <c r="A33" s="128" t="s">
        <v>70</v>
      </c>
      <c r="B33" s="129"/>
      <c r="C33" s="111">
        <f>C31*10%</f>
        <v>0.79300000000000004</v>
      </c>
      <c r="D33" s="111">
        <v>-0.36</v>
      </c>
      <c r="E33" s="111">
        <f>E31*10%</f>
        <v>19.751000000000001</v>
      </c>
      <c r="F33" s="111">
        <f>F31*10%</f>
        <v>18.279</v>
      </c>
      <c r="G33" s="111">
        <f>F33</f>
        <v>18.279</v>
      </c>
      <c r="H33" s="109">
        <f t="shared" si="2"/>
        <v>-1.8320000000000007</v>
      </c>
    </row>
    <row r="34" spans="1:10" ht="11.25" customHeight="1" x14ac:dyDescent="0.25">
      <c r="A34" s="123"/>
      <c r="B34" s="113"/>
      <c r="C34" s="111"/>
      <c r="D34" s="111"/>
      <c r="E34" s="111"/>
      <c r="F34" s="111"/>
      <c r="G34" s="111"/>
      <c r="H34" s="109"/>
    </row>
    <row r="35" spans="1:10" ht="12.75" customHeight="1" x14ac:dyDescent="0.25">
      <c r="A35" s="130" t="s">
        <v>139</v>
      </c>
      <c r="B35" s="131"/>
      <c r="C35" s="109"/>
      <c r="D35" s="109">
        <v>-5.42</v>
      </c>
      <c r="E35" s="109">
        <f>E37+E38+E39+E40</f>
        <v>65.69</v>
      </c>
      <c r="F35" s="109">
        <f>F37+F38+F39+F40</f>
        <v>60.359999999999992</v>
      </c>
      <c r="G35" s="109">
        <f>G37+G38+G39+G40</f>
        <v>60.359999999999992</v>
      </c>
      <c r="H35" s="109">
        <f>F35-E35-G35+D35+F35</f>
        <v>-10.750000000000007</v>
      </c>
    </row>
    <row r="36" spans="1:10" ht="12.75" customHeight="1" x14ac:dyDescent="0.25">
      <c r="A36" s="128" t="s">
        <v>120</v>
      </c>
      <c r="B36" s="129"/>
      <c r="C36" s="111"/>
      <c r="D36" s="111"/>
      <c r="E36" s="111"/>
      <c r="F36" s="111"/>
      <c r="G36" s="111"/>
      <c r="H36" s="111"/>
    </row>
    <row r="37" spans="1:10" ht="12.75" customHeight="1" x14ac:dyDescent="0.25">
      <c r="A37" s="128" t="s">
        <v>121</v>
      </c>
      <c r="B37" s="129"/>
      <c r="C37" s="111"/>
      <c r="D37" s="111">
        <v>-0.3</v>
      </c>
      <c r="E37" s="111">
        <v>3.48</v>
      </c>
      <c r="F37" s="111">
        <v>3.21</v>
      </c>
      <c r="G37" s="111">
        <f>F37</f>
        <v>3.21</v>
      </c>
      <c r="H37" s="111">
        <f t="shared" ref="H37:H40" si="3">F37-E37-G37+D37+F37</f>
        <v>-0.56999999999999984</v>
      </c>
      <c r="J37" s="56"/>
    </row>
    <row r="38" spans="1:10" ht="12.75" customHeight="1" x14ac:dyDescent="0.25">
      <c r="A38" s="128" t="s">
        <v>122</v>
      </c>
      <c r="B38" s="129"/>
      <c r="C38" s="111"/>
      <c r="D38" s="111">
        <v>-1.08</v>
      </c>
      <c r="E38" s="111">
        <v>15.97</v>
      </c>
      <c r="F38" s="111">
        <v>14.51</v>
      </c>
      <c r="G38" s="111">
        <f t="shared" ref="G38:G40" si="4">F38</f>
        <v>14.51</v>
      </c>
      <c r="H38" s="111">
        <f t="shared" si="3"/>
        <v>-2.5400000000000009</v>
      </c>
    </row>
    <row r="39" spans="1:10" ht="12.75" customHeight="1" x14ac:dyDescent="0.25">
      <c r="A39" s="128" t="s">
        <v>143</v>
      </c>
      <c r="B39" s="129"/>
      <c r="C39" s="111"/>
      <c r="D39" s="111">
        <v>-3.79</v>
      </c>
      <c r="E39" s="111">
        <v>42.71</v>
      </c>
      <c r="F39" s="111">
        <v>39.409999999999997</v>
      </c>
      <c r="G39" s="111">
        <f t="shared" si="4"/>
        <v>39.409999999999997</v>
      </c>
      <c r="H39" s="111">
        <f t="shared" si="3"/>
        <v>-7.0900000000000034</v>
      </c>
    </row>
    <row r="40" spans="1:10" ht="12.75" customHeight="1" x14ac:dyDescent="0.25">
      <c r="A40" s="128" t="s">
        <v>144</v>
      </c>
      <c r="B40" s="129"/>
      <c r="C40" s="111"/>
      <c r="D40" s="111">
        <v>-0.25</v>
      </c>
      <c r="E40" s="111">
        <v>3.53</v>
      </c>
      <c r="F40" s="111">
        <v>3.23</v>
      </c>
      <c r="G40" s="111">
        <f t="shared" si="4"/>
        <v>3.23</v>
      </c>
      <c r="H40" s="111">
        <f t="shared" si="3"/>
        <v>-0.54999999999999982</v>
      </c>
    </row>
    <row r="41" spans="1:10" ht="15.75" customHeight="1" x14ac:dyDescent="0.25">
      <c r="A41" s="137" t="s">
        <v>106</v>
      </c>
      <c r="B41" s="96"/>
      <c r="C41" s="99"/>
      <c r="D41" s="99"/>
      <c r="E41" s="99">
        <f>E8+E31+E35</f>
        <v>798.40999999999985</v>
      </c>
      <c r="F41" s="99">
        <f>F8+F31+F35</f>
        <v>738.18</v>
      </c>
      <c r="G41" s="99">
        <f>G8+G31+G35</f>
        <v>574.279</v>
      </c>
      <c r="H41" s="99"/>
      <c r="I41" s="4"/>
      <c r="J41" s="4"/>
    </row>
    <row r="42" spans="1:10" ht="12" customHeight="1" x14ac:dyDescent="0.25">
      <c r="A42" s="136" t="s">
        <v>107</v>
      </c>
      <c r="B42" s="71"/>
      <c r="C42" s="99"/>
      <c r="D42" s="99"/>
      <c r="E42" s="99"/>
      <c r="F42" s="99"/>
      <c r="G42" s="99"/>
      <c r="H42" s="99"/>
      <c r="I42" s="4"/>
      <c r="J42" s="4"/>
    </row>
    <row r="43" spans="1:10" s="58" customFormat="1" ht="24" customHeight="1" x14ac:dyDescent="0.25">
      <c r="A43" s="132" t="s">
        <v>140</v>
      </c>
      <c r="B43" s="133"/>
      <c r="C43" s="109"/>
      <c r="D43" s="109">
        <v>3.78</v>
      </c>
      <c r="E43" s="109">
        <v>3.01</v>
      </c>
      <c r="F43" s="109">
        <v>3.01</v>
      </c>
      <c r="G43" s="109">
        <v>0.51</v>
      </c>
      <c r="H43" s="109">
        <f>F43-E43-G43+D43+F43</f>
        <v>6.2799999999999994</v>
      </c>
    </row>
    <row r="44" spans="1:10" s="58" customFormat="1" ht="14.25" customHeight="1" x14ac:dyDescent="0.25">
      <c r="A44" s="128" t="s">
        <v>142</v>
      </c>
      <c r="B44" s="129"/>
      <c r="C44" s="109"/>
      <c r="D44" s="111">
        <v>0</v>
      </c>
      <c r="E44" s="111">
        <v>0.51</v>
      </c>
      <c r="F44" s="111">
        <v>0.51</v>
      </c>
      <c r="G44" s="111">
        <v>0.51</v>
      </c>
      <c r="H44" s="111">
        <f>F44-E44-G44+D44+F44</f>
        <v>0</v>
      </c>
    </row>
    <row r="45" spans="1:10" s="4" customFormat="1" ht="12" customHeight="1" x14ac:dyDescent="0.25">
      <c r="A45" s="132" t="s">
        <v>141</v>
      </c>
      <c r="B45" s="133"/>
      <c r="C45" s="109" t="s">
        <v>145</v>
      </c>
      <c r="D45" s="109">
        <v>4.84</v>
      </c>
      <c r="E45" s="109">
        <v>1.8</v>
      </c>
      <c r="F45" s="109">
        <v>1.8</v>
      </c>
      <c r="G45" s="109">
        <v>0.31</v>
      </c>
      <c r="H45" s="109">
        <f t="shared" ref="H45:H46" si="5">F45-E45-G45+D45+F45</f>
        <v>6.33</v>
      </c>
    </row>
    <row r="46" spans="1:10" s="4" customFormat="1" ht="12" customHeight="1" x14ac:dyDescent="0.25">
      <c r="A46" s="128" t="s">
        <v>142</v>
      </c>
      <c r="B46" s="129"/>
      <c r="C46" s="109"/>
      <c r="D46" s="111">
        <v>0</v>
      </c>
      <c r="E46" s="111">
        <v>0.31</v>
      </c>
      <c r="F46" s="111">
        <v>0.31</v>
      </c>
      <c r="G46" s="111">
        <v>0.31</v>
      </c>
      <c r="H46" s="111">
        <f t="shared" si="5"/>
        <v>0</v>
      </c>
    </row>
    <row r="47" spans="1:10" x14ac:dyDescent="0.25">
      <c r="A47" s="134" t="s">
        <v>108</v>
      </c>
      <c r="B47" s="135"/>
      <c r="C47" s="99"/>
      <c r="D47" s="99"/>
      <c r="E47" s="99">
        <f>E43+E45</f>
        <v>4.8099999999999996</v>
      </c>
      <c r="F47" s="99">
        <f>F43+F45</f>
        <v>4.8099999999999996</v>
      </c>
      <c r="G47" s="99">
        <f>G43+G45</f>
        <v>0.82000000000000006</v>
      </c>
      <c r="H47" s="99"/>
    </row>
    <row r="48" spans="1:10" ht="12.75" customHeight="1" x14ac:dyDescent="0.25">
      <c r="A48" s="134" t="s">
        <v>113</v>
      </c>
      <c r="B48" s="135"/>
      <c r="C48" s="99"/>
      <c r="D48" s="99"/>
      <c r="E48" s="99">
        <f>E41+E47</f>
        <v>803.2199999999998</v>
      </c>
      <c r="F48" s="99">
        <f>F41+F47</f>
        <v>742.9899999999999</v>
      </c>
      <c r="G48" s="99">
        <f>G41+G47</f>
        <v>575.09900000000005</v>
      </c>
      <c r="H48" s="99"/>
    </row>
    <row r="49" spans="1:26" ht="13.5" customHeight="1" x14ac:dyDescent="0.25">
      <c r="A49" s="134" t="s">
        <v>114</v>
      </c>
      <c r="B49" s="135"/>
      <c r="C49" s="99"/>
      <c r="D49" s="99">
        <f>D3</f>
        <v>639.17999999999995</v>
      </c>
      <c r="E49" s="99"/>
      <c r="F49" s="99"/>
      <c r="G49" s="99"/>
      <c r="H49" s="98">
        <f>F48-E48+D49+F48-G48</f>
        <v>746.84100000000001</v>
      </c>
      <c r="I49" s="56"/>
    </row>
    <row r="50" spans="1:26" ht="24.75" customHeight="1" x14ac:dyDescent="0.25">
      <c r="A50" s="97" t="s">
        <v>133</v>
      </c>
      <c r="B50" s="97"/>
      <c r="C50" s="98"/>
      <c r="D50" s="98"/>
      <c r="E50" s="99"/>
      <c r="F50" s="99"/>
      <c r="G50" s="99"/>
      <c r="H50" s="98">
        <f>H51+H52</f>
        <v>746.84100000000001</v>
      </c>
      <c r="I50" s="46"/>
      <c r="J50" s="46"/>
      <c r="K50" s="46"/>
      <c r="L50" s="46"/>
      <c r="M50" s="46"/>
      <c r="N50" s="46"/>
      <c r="O50" s="46"/>
      <c r="P50" s="46"/>
      <c r="Q50" s="46"/>
      <c r="R50" s="46"/>
      <c r="S50" s="46"/>
      <c r="T50" s="46"/>
      <c r="U50" s="46"/>
      <c r="V50" s="46"/>
      <c r="W50" s="46"/>
      <c r="X50" s="46"/>
      <c r="Y50" s="46"/>
      <c r="Z50" s="46"/>
    </row>
    <row r="51" spans="1:26" ht="13.5" customHeight="1" x14ac:dyDescent="0.25">
      <c r="A51" s="97" t="s">
        <v>111</v>
      </c>
      <c r="B51" s="97"/>
      <c r="C51" s="98"/>
      <c r="D51" s="98"/>
      <c r="E51" s="99"/>
      <c r="F51" s="99"/>
      <c r="G51" s="99"/>
      <c r="H51" s="98">
        <f>H32+H43+H45</f>
        <v>876.43299999999999</v>
      </c>
      <c r="I51" s="46"/>
      <c r="J51" s="46"/>
      <c r="K51" s="46"/>
      <c r="L51" s="46"/>
      <c r="M51" s="46"/>
      <c r="N51" s="46"/>
      <c r="O51" s="46"/>
      <c r="P51" s="46"/>
      <c r="Q51" s="46"/>
      <c r="R51" s="46"/>
      <c r="S51" s="46"/>
      <c r="T51" s="46"/>
      <c r="U51" s="46"/>
      <c r="V51" s="46"/>
      <c r="W51" s="46"/>
      <c r="X51" s="46"/>
      <c r="Y51" s="46"/>
      <c r="Z51" s="46"/>
    </row>
    <row r="52" spans="1:26" ht="15" customHeight="1" x14ac:dyDescent="0.25">
      <c r="A52" s="97" t="s">
        <v>112</v>
      </c>
      <c r="B52" s="97"/>
      <c r="C52" s="98"/>
      <c r="D52" s="98"/>
      <c r="E52" s="99"/>
      <c r="F52" s="99"/>
      <c r="G52" s="99"/>
      <c r="H52" s="98">
        <f>H8+H35+H33</f>
        <v>-129.59199999999996</v>
      </c>
      <c r="I52" s="46"/>
      <c r="J52" s="46"/>
      <c r="K52" s="46"/>
      <c r="L52" s="46"/>
      <c r="M52" s="46"/>
      <c r="N52" s="46"/>
      <c r="O52" s="46"/>
      <c r="P52" s="46"/>
      <c r="Q52" s="46"/>
      <c r="R52" s="46"/>
      <c r="S52" s="46"/>
      <c r="T52" s="46"/>
      <c r="U52" s="46"/>
      <c r="V52" s="46"/>
      <c r="W52" s="46"/>
      <c r="X52" s="46"/>
      <c r="Y52" s="46"/>
      <c r="Z52" s="46"/>
    </row>
    <row r="53" spans="1:26" ht="27" customHeight="1" x14ac:dyDescent="0.25">
      <c r="A53" s="86"/>
      <c r="B53" s="87"/>
      <c r="C53" s="87"/>
      <c r="D53" s="87"/>
      <c r="E53" s="87"/>
      <c r="F53" s="87"/>
      <c r="G53" s="87"/>
      <c r="H53" s="87"/>
    </row>
    <row r="54" spans="1:26" ht="21.75" customHeight="1" x14ac:dyDescent="0.25">
      <c r="A54" s="19" t="s">
        <v>131</v>
      </c>
      <c r="D54" s="21"/>
      <c r="E54" s="21"/>
      <c r="F54" s="21"/>
      <c r="G54" s="21"/>
    </row>
    <row r="55" spans="1:26" x14ac:dyDescent="0.25">
      <c r="A55" s="88" t="s">
        <v>57</v>
      </c>
      <c r="B55" s="84"/>
      <c r="C55" s="84"/>
      <c r="D55" s="71"/>
      <c r="E55" s="28" t="s">
        <v>58</v>
      </c>
      <c r="F55" s="28" t="s">
        <v>59</v>
      </c>
      <c r="G55" s="28" t="s">
        <v>117</v>
      </c>
      <c r="H55" s="6" t="s">
        <v>118</v>
      </c>
    </row>
    <row r="56" spans="1:26" ht="25.5" customHeight="1" x14ac:dyDescent="0.25">
      <c r="A56" s="93" t="s">
        <v>109</v>
      </c>
      <c r="B56" s="94"/>
      <c r="C56" s="94"/>
      <c r="D56" s="95"/>
      <c r="E56" s="29" t="s">
        <v>101</v>
      </c>
      <c r="F56" s="28" t="s">
        <v>115</v>
      </c>
      <c r="G56" s="30">
        <v>0.61</v>
      </c>
      <c r="H56" s="6" t="s">
        <v>119</v>
      </c>
    </row>
    <row r="57" spans="1:26" s="4" customFormat="1" x14ac:dyDescent="0.25">
      <c r="A57" s="91" t="s">
        <v>7</v>
      </c>
      <c r="B57" s="92"/>
      <c r="C57" s="92"/>
      <c r="D57" s="85"/>
      <c r="E57" s="49"/>
      <c r="F57" s="50"/>
      <c r="G57" s="51">
        <f>SUM(G56:G56)</f>
        <v>0.61</v>
      </c>
      <c r="H57" s="63"/>
    </row>
    <row r="58" spans="1:26" ht="24.75" customHeight="1" x14ac:dyDescent="0.25">
      <c r="A58" s="19" t="s">
        <v>47</v>
      </c>
      <c r="D58" s="21"/>
      <c r="E58" s="21"/>
      <c r="F58" s="21"/>
      <c r="G58" s="21"/>
    </row>
    <row r="59" spans="1:26" x14ac:dyDescent="0.25">
      <c r="A59" s="19" t="s">
        <v>48</v>
      </c>
      <c r="D59" s="21"/>
      <c r="E59" s="21"/>
      <c r="F59" s="21"/>
      <c r="G59" s="21"/>
    </row>
    <row r="60" spans="1:26" ht="18.75" customHeight="1" x14ac:dyDescent="0.25">
      <c r="A60" s="88" t="s">
        <v>60</v>
      </c>
      <c r="B60" s="84"/>
      <c r="C60" s="84"/>
      <c r="D60" s="84"/>
      <c r="E60" s="71"/>
      <c r="F60" s="31" t="s">
        <v>59</v>
      </c>
      <c r="G60" s="64"/>
    </row>
    <row r="61" spans="1:26" x14ac:dyDescent="0.25">
      <c r="A61" s="88" t="s">
        <v>132</v>
      </c>
      <c r="B61" s="84"/>
      <c r="C61" s="84"/>
      <c r="D61" s="84"/>
      <c r="E61" s="71"/>
      <c r="F61" s="28">
        <v>5</v>
      </c>
      <c r="G61" s="65"/>
    </row>
    <row r="62" spans="1:26" x14ac:dyDescent="0.25">
      <c r="A62" s="21"/>
      <c r="D62" s="21"/>
      <c r="E62" s="21"/>
      <c r="F62" s="21"/>
      <c r="G62" s="21"/>
    </row>
    <row r="64" spans="1:26" x14ac:dyDescent="0.25">
      <c r="A64" s="19" t="s">
        <v>102</v>
      </c>
      <c r="B64" s="53"/>
      <c r="C64" s="54"/>
      <c r="D64" s="19"/>
      <c r="E64" s="33"/>
      <c r="F64" s="33"/>
      <c r="G64" s="32"/>
    </row>
    <row r="65" spans="1:7" x14ac:dyDescent="0.25">
      <c r="A65" s="19" t="s">
        <v>129</v>
      </c>
      <c r="B65" s="53"/>
      <c r="C65" s="54"/>
      <c r="D65" s="19"/>
      <c r="E65" s="33"/>
      <c r="F65" s="33"/>
      <c r="G65" s="32"/>
    </row>
    <row r="66" spans="1:7" ht="50.25" customHeight="1" x14ac:dyDescent="0.25">
      <c r="A66" s="89" t="s">
        <v>130</v>
      </c>
      <c r="B66" s="90"/>
      <c r="C66" s="90"/>
      <c r="D66" s="90"/>
      <c r="E66" s="90"/>
      <c r="F66" s="90"/>
      <c r="G66" s="90"/>
    </row>
    <row r="68" spans="1:7" ht="33" customHeight="1" x14ac:dyDescent="0.25"/>
    <row r="69" spans="1:7" x14ac:dyDescent="0.25">
      <c r="A69" s="4" t="s">
        <v>76</v>
      </c>
      <c r="B69" s="35"/>
      <c r="C69" s="36"/>
      <c r="D69" s="4"/>
      <c r="E69" s="4"/>
      <c r="F69" s="4"/>
    </row>
    <row r="70" spans="1:7" x14ac:dyDescent="0.25">
      <c r="A70" s="4" t="s">
        <v>77</v>
      </c>
      <c r="B70" s="35"/>
      <c r="C70" s="36"/>
      <c r="D70" s="4"/>
      <c r="E70" s="4" t="s">
        <v>128</v>
      </c>
      <c r="F70" s="4"/>
    </row>
    <row r="71" spans="1:7" x14ac:dyDescent="0.25">
      <c r="A71" s="4" t="s">
        <v>78</v>
      </c>
      <c r="B71" s="35"/>
      <c r="C71" s="36"/>
      <c r="D71" s="4"/>
      <c r="E71" s="4"/>
      <c r="F71" s="4"/>
    </row>
    <row r="72" spans="1:7" ht="44.25" customHeight="1" x14ac:dyDescent="0.25"/>
    <row r="73" spans="1:7" x14ac:dyDescent="0.25">
      <c r="A73" s="21" t="s">
        <v>146</v>
      </c>
      <c r="B73" s="52"/>
    </row>
    <row r="74" spans="1:7" x14ac:dyDescent="0.25">
      <c r="A74" s="21" t="s">
        <v>79</v>
      </c>
      <c r="B74" s="52"/>
      <c r="C74" s="34" t="s">
        <v>24</v>
      </c>
    </row>
    <row r="75" spans="1:7" x14ac:dyDescent="0.25">
      <c r="A75" s="21" t="s">
        <v>80</v>
      </c>
      <c r="B75" s="52"/>
      <c r="C75" s="34" t="s">
        <v>81</v>
      </c>
    </row>
    <row r="76" spans="1:7" ht="12" customHeight="1" x14ac:dyDescent="0.25">
      <c r="A76" s="21" t="s">
        <v>82</v>
      </c>
      <c r="B76" s="52"/>
      <c r="C76" s="34" t="s">
        <v>127</v>
      </c>
    </row>
  </sheetData>
  <mergeCells count="48">
    <mergeCell ref="A34:B34"/>
    <mergeCell ref="A44:B44"/>
    <mergeCell ref="A30:B30"/>
    <mergeCell ref="A46:B46"/>
    <mergeCell ref="A41:B41"/>
    <mergeCell ref="A42:B42"/>
    <mergeCell ref="A35:B35"/>
    <mergeCell ref="A37:B37"/>
    <mergeCell ref="A38:B38"/>
    <mergeCell ref="A39:B39"/>
    <mergeCell ref="A40:B40"/>
    <mergeCell ref="A36:B36"/>
    <mergeCell ref="A3:B3"/>
    <mergeCell ref="A4:B4"/>
    <mergeCell ref="A5:B5"/>
    <mergeCell ref="A6:H6"/>
    <mergeCell ref="A48:B48"/>
    <mergeCell ref="A7:B7"/>
    <mergeCell ref="A8:B8"/>
    <mergeCell ref="A10:B10"/>
    <mergeCell ref="A43:B43"/>
    <mergeCell ref="A45:B45"/>
    <mergeCell ref="A11:H11"/>
    <mergeCell ref="A12:B12"/>
    <mergeCell ref="A14:B14"/>
    <mergeCell ref="A15:B15"/>
    <mergeCell ref="A17:B17"/>
    <mergeCell ref="A18:B18"/>
    <mergeCell ref="A66:G66"/>
    <mergeCell ref="A57:D57"/>
    <mergeCell ref="A60:E60"/>
    <mergeCell ref="A61:E61"/>
    <mergeCell ref="A56:D56"/>
    <mergeCell ref="A47:B47"/>
    <mergeCell ref="A53:H53"/>
    <mergeCell ref="A55:D55"/>
    <mergeCell ref="A50:B50"/>
    <mergeCell ref="A51:B51"/>
    <mergeCell ref="A52:B52"/>
    <mergeCell ref="A49:B49"/>
    <mergeCell ref="A21:B21"/>
    <mergeCell ref="A20:B20"/>
    <mergeCell ref="A23:B23"/>
    <mergeCell ref="A33:B33"/>
    <mergeCell ref="A26:B26"/>
    <mergeCell ref="A29:B29"/>
    <mergeCell ref="A31:B31"/>
    <mergeCell ref="A27:B27"/>
  </mergeCell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УК</vt:lpstr>
      <vt:lpstr>Лист2</vt:lpstr>
    </vt:vector>
  </TitlesOfParts>
  <Company>Krokoz™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PO-L</dc:creator>
  <cp:lastModifiedBy>Алексей</cp:lastModifiedBy>
  <cp:lastPrinted>2020-02-28T06:46:52Z</cp:lastPrinted>
  <dcterms:created xsi:type="dcterms:W3CDTF">2013-02-18T04:38:06Z</dcterms:created>
  <dcterms:modified xsi:type="dcterms:W3CDTF">2020-03-18T08:52:17Z</dcterms:modified>
</cp:coreProperties>
</file>