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0" i="8"/>
  <c r="G32"/>
  <c r="G41"/>
  <c r="F41"/>
  <c r="E41"/>
  <c r="H40"/>
  <c r="H39"/>
  <c r="H38"/>
  <c r="H37"/>
  <c r="H35"/>
  <c r="F35"/>
  <c r="E35"/>
  <c r="E30"/>
  <c r="E29"/>
  <c r="G56"/>
  <c r="H32"/>
  <c r="H43"/>
  <c r="H44"/>
  <c r="H49"/>
  <c r="F8"/>
  <c r="E24"/>
  <c r="E8"/>
  <c r="H8"/>
  <c r="H48"/>
  <c r="G8"/>
  <c r="G45"/>
  <c r="G46"/>
  <c r="F45"/>
  <c r="F46"/>
  <c r="E45"/>
  <c r="E46"/>
  <c r="D47"/>
  <c r="H47"/>
  <c r="F34"/>
  <c r="F33"/>
  <c r="E34"/>
  <c r="E33"/>
  <c r="C34"/>
  <c r="C33"/>
  <c r="C26"/>
  <c r="C25"/>
  <c r="C23"/>
  <c r="C22"/>
  <c r="C20"/>
  <c r="C19"/>
  <c r="C17"/>
  <c r="C16"/>
  <c r="G27"/>
  <c r="G24"/>
  <c r="G21"/>
  <c r="G18"/>
  <c r="G15"/>
  <c r="G12"/>
  <c r="H34"/>
  <c r="H33"/>
  <c r="F30"/>
  <c r="D30"/>
  <c r="H30"/>
  <c r="F29"/>
  <c r="D29"/>
  <c r="H29"/>
  <c r="H28"/>
  <c r="H27"/>
  <c r="F26"/>
  <c r="E26"/>
  <c r="D26"/>
  <c r="H26"/>
  <c r="F25"/>
  <c r="E25"/>
  <c r="D25"/>
  <c r="H25"/>
  <c r="H24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H10"/>
  <c r="F9"/>
  <c r="E9"/>
  <c r="H9"/>
  <c r="G30"/>
  <c r="G29"/>
  <c r="G26"/>
  <c r="G25"/>
  <c r="G23"/>
  <c r="G22"/>
  <c r="G20"/>
  <c r="G19"/>
  <c r="G17"/>
  <c r="G16"/>
  <c r="G14"/>
  <c r="G13"/>
  <c r="G10"/>
  <c r="G9"/>
  <c r="C30"/>
  <c r="C2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D43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ООО Стимер- Дог расторгнут, новый собств не объявлялся, Дог не заключен</t>
        </r>
      </text>
    </comment>
  </commentList>
</comments>
</file>

<file path=xl/sharedStrings.xml><?xml version="1.0" encoding="utf-8"?>
<sst xmlns="http://schemas.openxmlformats.org/spreadsheetml/2006/main" count="177" uniqueCount="155">
  <si>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</si>
  <si>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</si>
  <si>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</si>
  <si>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</si>
  <si>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</si>
  <si>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</si>
  <si>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</si>
  <si>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</si>
  <si>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</si>
  <si>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</si>
  <si>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</si>
  <si>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</si>
  <si>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</si>
  <si>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</si>
  <si>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</si>
  <si>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</si>
  <si>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</si>
  <si>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</si>
  <si>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</si>
  <si>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</si>
  <si>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</si>
  <si>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</si>
  <si>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</si>
  <si>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</si>
  <si>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</si>
  <si>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</si>
  <si>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</si>
  <si>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</si>
  <si>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</si>
  <si>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</si>
  <si>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</si>
  <si>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</si>
  <si>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</si>
  <si>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</si>
  <si>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</si>
  <si>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</si>
  <si>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</si>
  <si>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</si>
  <si>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</si>
  <si>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</si>
  <si>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</si>
  <si>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</si>
  <si>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</si>
  <si>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</si>
  <si>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</si>
  <si>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</si>
  <si>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</si>
  <si>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</si>
  <si>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</si>
  <si>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</si>
  <si>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</si>
  <si>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</si>
  <si>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</si>
  <si>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</si>
  <si>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</si>
  <si>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</si>
  <si>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</si>
  <si>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</si>
  <si>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</si>
  <si>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</si>
  <si>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</si>
  <si>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</si>
  <si>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</si>
  <si>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</si>
  <si>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</si>
  <si>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</si>
  <si>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</si>
  <si>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</si>
  <si>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</si>
  <si>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</si>
  <si>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</si>
  <si>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</si>
  <si>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</si>
  <si>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</si>
  <si>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</si>
  <si>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</si>
  <si>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</si>
  <si>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</si>
  <si>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uklr2006@mail.ru</t>
  </si>
  <si>
    <t>ООО " Ярд"</t>
  </si>
  <si>
    <t>нет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</si>
  <si>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</si>
  <si>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</si>
  <si>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</si>
  <si>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</si>
  <si>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</si>
  <si>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</si>
  <si>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</si>
  <si>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</si>
  <si>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</si>
  <si>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</si>
  <si>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</si>
  <si>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</si>
  <si>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</si>
  <si>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</si>
  <si>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</si>
  <si>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</si>
  <si>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Нерчинская, 34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</si>
  <si>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</si>
  <si>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</si>
  <si>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</si>
  <si>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</si>
  <si>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</si>
  <si>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</si>
  <si>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</si>
  <si>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</si>
  <si>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</si>
  <si>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</si>
  <si>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</si>
  <si>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</si>
  <si>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</si>
  <si>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</si>
  <si>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</si>
  <si>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</si>
  <si>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2-673-747</t>
  </si>
  <si>
    <t>ул. Уборевича, 7 А</t>
  </si>
  <si>
    <t>№ 34 по ул. Нерчинская</t>
  </si>
  <si>
    <t>2 078,40 м.кв.</t>
  </si>
  <si>
    <t>апрель</t>
  </si>
  <si>
    <t>Часть 4</t>
  </si>
  <si>
    <t>ООО "Комфорт"</t>
  </si>
  <si>
    <t>ул. Тунгусская,8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</si>
  <si>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</si>
  <si>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</si>
  <si>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</si>
  <si>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</si>
  <si>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</si>
  <si>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обязательное страхование лифтов, исполн. ОСАО Ресо-Гарантия полис 111 № 0100299645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</si>
  <si>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</si>
  <si>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</si>
  <si>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</si>
  <si>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</si>
  <si>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</si>
  <si>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3. Текущий ремонт коммуникаций, проходящих через нежилые помещения</t>
  </si>
  <si>
    <t>1 лифт</t>
  </si>
  <si>
    <t>всего: 468, 5 кв.м</t>
  </si>
  <si>
    <t>сумма, т.р.</t>
  </si>
  <si>
    <t>исполнитель</t>
  </si>
  <si>
    <t>Ресо-гарантия</t>
  </si>
  <si>
    <t>4. Реклама в лифтах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</si>
  <si>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</si>
  <si>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</si>
  <si>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</si>
  <si>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</si>
  <si>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 Перечень работ, выполненных по статье " текущий ремонт"  в 2017 году.</t>
  </si>
  <si>
    <t>3.коммунальн. услуги на содержание ОИ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</si>
  <si>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</si>
  <si>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</si>
  <si>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</si>
  <si>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</si>
  <si>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</si>
  <si>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Предложение Управляющей компании:емонт системы электроснабжения.. Собственникам необходимо предоставить протокол общего собрания о выполнении предложенных, или иных работ.</t>
  </si>
  <si>
    <t>План по статье "текущий ремонт" на 2018 год</t>
  </si>
  <si>
    <t>переходящие остатки д/ср-в на конец 2017г.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</si>
  <si>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239/02  08.02.2018 г.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</si>
</sst>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4" fillId="0" borderId="0" xfId="0" applyNumberFormat="1" applyFont="1"/>
    <xf numFmtId="2" fontId="0" fillId="0" borderId="0" xfId="0" applyNumberFormat="1"/>
    <xf numFmtId="2" fontId="9" fillId="0" borderId="1" xfId="0" applyNumberFormat="1" applyFont="1" applyFill="1" applyBorder="1" applyAlignment="1">
      <alignment horizontal="center" wrapText="1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140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116</v>
      </c>
    </row>
    <row r="4" spans="1:4" ht="14.25" customHeight="1">
      <c r="A4" s="21" t="s">
        <v>154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11" t="s">
        <v>12</v>
      </c>
      <c r="D9" s="112"/>
    </row>
    <row r="10" spans="1:4" s="3" customFormat="1" ht="24" customHeight="1">
      <c r="A10" s="12" t="s">
        <v>2</v>
      </c>
      <c r="B10" s="14" t="s">
        <v>13</v>
      </c>
      <c r="C10" s="113" t="s">
        <v>98</v>
      </c>
      <c r="D10" s="110"/>
    </row>
    <row r="11" spans="1:4" s="3" customFormat="1" ht="15" customHeight="1">
      <c r="A11" s="12" t="s">
        <v>3</v>
      </c>
      <c r="B11" s="13" t="s">
        <v>14</v>
      </c>
      <c r="C11" s="111" t="s">
        <v>15</v>
      </c>
      <c r="D11" s="112"/>
    </row>
    <row r="12" spans="1:4" s="3" customFormat="1" ht="15.75" customHeight="1">
      <c r="A12" s="117">
        <v>5</v>
      </c>
      <c r="B12" s="117" t="s">
        <v>99</v>
      </c>
      <c r="C12" s="50" t="s">
        <v>100</v>
      </c>
      <c r="D12" s="51" t="s">
        <v>101</v>
      </c>
    </row>
    <row r="13" spans="1:4" s="3" customFormat="1" ht="14.25" customHeight="1">
      <c r="A13" s="117"/>
      <c r="B13" s="117"/>
      <c r="C13" s="50" t="s">
        <v>102</v>
      </c>
      <c r="D13" s="51" t="s">
        <v>103</v>
      </c>
    </row>
    <row r="14" spans="1:4" s="3" customFormat="1">
      <c r="A14" s="117"/>
      <c r="B14" s="117"/>
      <c r="C14" s="50" t="s">
        <v>104</v>
      </c>
      <c r="D14" s="51" t="s">
        <v>105</v>
      </c>
    </row>
    <row r="15" spans="1:4" s="3" customFormat="1" ht="16.5" customHeight="1">
      <c r="A15" s="117"/>
      <c r="B15" s="117"/>
      <c r="C15" s="50" t="s">
        <v>106</v>
      </c>
      <c r="D15" s="51" t="s">
        <v>107</v>
      </c>
    </row>
    <row r="16" spans="1:4" s="3" customFormat="1" ht="16.5" customHeight="1">
      <c r="A16" s="117"/>
      <c r="B16" s="117"/>
      <c r="C16" s="50" t="s">
        <v>108</v>
      </c>
      <c r="D16" s="51" t="s">
        <v>109</v>
      </c>
    </row>
    <row r="17" spans="1:4" s="5" customFormat="1" ht="15.75" customHeight="1">
      <c r="A17" s="117"/>
      <c r="B17" s="117"/>
      <c r="C17" s="50" t="s">
        <v>110</v>
      </c>
      <c r="D17" s="51" t="s">
        <v>111</v>
      </c>
    </row>
    <row r="18" spans="1:4" s="5" customFormat="1" ht="15.75" customHeight="1">
      <c r="A18" s="117"/>
      <c r="B18" s="117"/>
      <c r="C18" s="52" t="s">
        <v>112</v>
      </c>
      <c r="D18" s="51" t="s">
        <v>113</v>
      </c>
    </row>
    <row r="19" spans="1:4" ht="21.75" customHeight="1">
      <c r="A19" s="12" t="s">
        <v>4</v>
      </c>
      <c r="B19" s="13" t="s">
        <v>16</v>
      </c>
      <c r="C19" s="118" t="s">
        <v>78</v>
      </c>
      <c r="D19" s="119"/>
    </row>
    <row r="20" spans="1:4" s="5" customFormat="1" ht="16.5" customHeight="1">
      <c r="A20" s="12" t="s">
        <v>5</v>
      </c>
      <c r="B20" s="13" t="s">
        <v>17</v>
      </c>
      <c r="C20" s="120" t="s">
        <v>58</v>
      </c>
      <c r="D20" s="121"/>
    </row>
    <row r="21" spans="1:4" s="5" customFormat="1" ht="15" customHeight="1">
      <c r="A21" s="12" t="s">
        <v>6</v>
      </c>
      <c r="B21" s="13" t="s">
        <v>18</v>
      </c>
      <c r="C21" s="113" t="s">
        <v>19</v>
      </c>
      <c r="D21" s="122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49" t="s">
        <v>23</v>
      </c>
    </row>
    <row r="26" spans="1:4" ht="28.5" customHeight="1">
      <c r="A26" s="114" t="s">
        <v>26</v>
      </c>
      <c r="B26" s="115"/>
      <c r="C26" s="115"/>
      <c r="D26" s="116"/>
    </row>
    <row r="27" spans="1:4" ht="12" customHeight="1">
      <c r="A27" s="46"/>
      <c r="B27" s="47"/>
      <c r="C27" s="47"/>
      <c r="D27" s="48"/>
    </row>
    <row r="28" spans="1:4">
      <c r="A28" s="7">
        <v>1</v>
      </c>
      <c r="B28" s="6" t="s">
        <v>79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120</v>
      </c>
      <c r="C30" s="6" t="s">
        <v>121</v>
      </c>
      <c r="D30" s="6" t="s">
        <v>114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115</v>
      </c>
      <c r="D33" s="6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 ht="7.5" customHeight="1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09">
        <v>1975</v>
      </c>
      <c r="D40" s="108"/>
    </row>
    <row r="41" spans="1:4">
      <c r="A41" s="7">
        <v>2</v>
      </c>
      <c r="B41" s="6" t="s">
        <v>37</v>
      </c>
      <c r="C41" s="109">
        <v>9</v>
      </c>
      <c r="D41" s="108"/>
    </row>
    <row r="42" spans="1:4">
      <c r="A42" s="7">
        <v>3</v>
      </c>
      <c r="B42" s="6" t="s">
        <v>38</v>
      </c>
      <c r="C42" s="109">
        <v>1</v>
      </c>
      <c r="D42" s="108"/>
    </row>
    <row r="43" spans="1:4" ht="15" customHeight="1">
      <c r="A43" s="7">
        <v>4</v>
      </c>
      <c r="B43" s="6" t="s">
        <v>36</v>
      </c>
      <c r="C43" s="109">
        <v>1</v>
      </c>
      <c r="D43" s="108"/>
    </row>
    <row r="44" spans="1:4">
      <c r="A44" s="7">
        <v>5</v>
      </c>
      <c r="B44" s="6" t="s">
        <v>39</v>
      </c>
      <c r="C44" s="109">
        <v>1</v>
      </c>
      <c r="D44" s="108"/>
    </row>
    <row r="45" spans="1:4">
      <c r="A45" s="7">
        <v>6</v>
      </c>
      <c r="B45" s="6" t="s">
        <v>40</v>
      </c>
      <c r="C45" s="109" t="s">
        <v>117</v>
      </c>
      <c r="D45" s="108"/>
    </row>
    <row r="46" spans="1:4" ht="15" customHeight="1">
      <c r="A46" s="7">
        <v>7</v>
      </c>
      <c r="B46" s="6" t="s">
        <v>41</v>
      </c>
      <c r="C46" s="109">
        <v>0</v>
      </c>
      <c r="D46" s="108"/>
    </row>
    <row r="47" spans="1:4">
      <c r="A47" s="7">
        <v>8</v>
      </c>
      <c r="B47" s="6" t="s">
        <v>42</v>
      </c>
      <c r="C47" s="109" t="s">
        <v>135</v>
      </c>
      <c r="D47" s="108"/>
    </row>
    <row r="48" spans="1:4">
      <c r="A48" s="7">
        <v>9</v>
      </c>
      <c r="B48" s="6" t="s">
        <v>122</v>
      </c>
      <c r="C48" s="109">
        <v>85</v>
      </c>
      <c r="D48" s="110"/>
    </row>
    <row r="49" spans="1:4">
      <c r="A49" s="7">
        <v>10</v>
      </c>
      <c r="B49" s="6" t="s">
        <v>77</v>
      </c>
      <c r="C49" s="107">
        <v>39448</v>
      </c>
      <c r="D49" s="108"/>
    </row>
    <row r="50" spans="1:4">
      <c r="A50" s="4"/>
    </row>
    <row r="51" spans="1:4">
      <c r="A51" s="4"/>
    </row>
    <row r="53" spans="1:4">
      <c r="A53" s="53"/>
      <c r="B53" s="53"/>
      <c r="C53" s="54"/>
      <c r="D53" s="55"/>
    </row>
    <row r="54" spans="1:4">
      <c r="A54" s="53"/>
      <c r="B54" s="53"/>
      <c r="C54" s="54"/>
      <c r="D54" s="55"/>
    </row>
    <row r="55" spans="1:4">
      <c r="A55" s="53"/>
      <c r="B55" s="53"/>
      <c r="C55" s="54"/>
      <c r="D55" s="55"/>
    </row>
    <row r="56" spans="1:4">
      <c r="A56" s="53"/>
      <c r="B56" s="53"/>
      <c r="C56" s="54"/>
      <c r="D56" s="55"/>
    </row>
    <row r="57" spans="1:4">
      <c r="A57" s="53"/>
      <c r="B57" s="53"/>
      <c r="C57" s="56"/>
      <c r="D57" s="55"/>
    </row>
    <row r="58" spans="1:4">
      <c r="A58" s="53"/>
      <c r="B58" s="53"/>
      <c r="C58" s="57"/>
      <c r="D58" s="55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9"/>
  <sheetViews>
    <sheetView topLeftCell="A16" workbookViewId="0">
      <selection activeCell="J49" sqref="J49"/>
    </sheetView>
  </sheetViews>
  <sheetFormatPr defaultRowHeight="15"/>
  <cols>
    <col min="1" max="1" width="15.85546875" customWidth="1"/>
    <col min="2" max="2" width="13.42578125" style="29" customWidth="1"/>
    <col min="3" max="3" width="8.5703125" style="43" customWidth="1"/>
    <col min="4" max="4" width="9.42578125" customWidth="1"/>
    <col min="5" max="5" width="9" customWidth="1"/>
    <col min="6" max="6" width="9.7109375" customWidth="1"/>
    <col min="7" max="7" width="10.140625" customWidth="1"/>
    <col min="8" max="8" width="11" customWidth="1"/>
  </cols>
  <sheetData>
    <row r="1" spans="1:26">
      <c r="A1" s="82" t="s">
        <v>128</v>
      </c>
      <c r="B1" s="83"/>
      <c r="C1" s="84"/>
      <c r="D1" s="84"/>
      <c r="E1" s="83"/>
      <c r="F1" s="83"/>
      <c r="G1" s="84"/>
      <c r="H1" s="8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>
      <c r="A2" s="82" t="s">
        <v>141</v>
      </c>
      <c r="B2" s="83"/>
      <c r="C2" s="84"/>
      <c r="D2" s="84"/>
      <c r="E2" s="83"/>
      <c r="F2" s="83"/>
      <c r="G2" s="84"/>
      <c r="H2" s="8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24" customHeight="1">
      <c r="A3" s="126" t="s">
        <v>142</v>
      </c>
      <c r="B3" s="126"/>
      <c r="C3" s="86"/>
      <c r="D3" s="87">
        <v>257.32</v>
      </c>
      <c r="E3" s="88"/>
      <c r="F3" s="89"/>
      <c r="G3" s="89"/>
      <c r="H3" s="90"/>
      <c r="I3" s="80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4.25" customHeight="1">
      <c r="A4" s="126" t="s">
        <v>129</v>
      </c>
      <c r="B4" s="127"/>
      <c r="C4" s="86"/>
      <c r="D4" s="87">
        <v>360.26</v>
      </c>
      <c r="E4" s="88"/>
      <c r="F4" s="89"/>
      <c r="G4" s="89"/>
      <c r="H4" s="91"/>
      <c r="I4" s="80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5" customHeight="1">
      <c r="A5" s="126" t="s">
        <v>130</v>
      </c>
      <c r="B5" s="127"/>
      <c r="C5" s="86"/>
      <c r="D5" s="87">
        <v>-102.94</v>
      </c>
      <c r="E5" s="88"/>
      <c r="F5" s="89"/>
      <c r="G5" s="89"/>
      <c r="H5" s="90"/>
      <c r="I5" s="80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>
      <c r="A6" s="128" t="s">
        <v>143</v>
      </c>
      <c r="B6" s="129"/>
      <c r="C6" s="129"/>
      <c r="D6" s="129"/>
      <c r="E6" s="129"/>
      <c r="F6" s="129"/>
      <c r="G6" s="129"/>
      <c r="H6" s="130"/>
      <c r="I6" s="80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51" customHeight="1">
      <c r="A7" s="133" t="s">
        <v>65</v>
      </c>
      <c r="B7" s="134"/>
      <c r="C7" s="41" t="s">
        <v>66</v>
      </c>
      <c r="D7" s="28" t="s">
        <v>67</v>
      </c>
      <c r="E7" s="28" t="s">
        <v>68</v>
      </c>
      <c r="F7" s="28" t="s">
        <v>69</v>
      </c>
      <c r="G7" s="36" t="s">
        <v>70</v>
      </c>
      <c r="H7" s="28" t="s">
        <v>71</v>
      </c>
    </row>
    <row r="8" spans="1:26" s="4" customFormat="1" ht="17.25" customHeight="1">
      <c r="A8" s="133" t="s">
        <v>72</v>
      </c>
      <c r="B8" s="134"/>
      <c r="C8" s="65">
        <v>20.420000000000002</v>
      </c>
      <c r="D8" s="65">
        <v>-102.94</v>
      </c>
      <c r="E8" s="65">
        <f>E12+E15+E18+E21+E24+E27</f>
        <v>480.76</v>
      </c>
      <c r="F8" s="65">
        <f>F12+F15+F18+F21+F24+F27</f>
        <v>458.76</v>
      </c>
      <c r="G8" s="65">
        <f>F8</f>
        <v>458.76</v>
      </c>
      <c r="H8" s="62">
        <f>F8-E8+D8</f>
        <v>-124.94</v>
      </c>
      <c r="J8" s="73"/>
    </row>
    <row r="9" spans="1:26">
      <c r="A9" s="37" t="s">
        <v>73</v>
      </c>
      <c r="B9" s="38"/>
      <c r="C9" s="61">
        <f>C8-C10</f>
        <v>18.378</v>
      </c>
      <c r="D9" s="61">
        <v>-92.65</v>
      </c>
      <c r="E9" s="61">
        <f>E8-E10</f>
        <v>432.68399999999997</v>
      </c>
      <c r="F9" s="61">
        <f>F8-F10</f>
        <v>412.88400000000001</v>
      </c>
      <c r="G9" s="61">
        <f>G8-G10</f>
        <v>412.88400000000001</v>
      </c>
      <c r="H9" s="62">
        <f t="shared" ref="H9:H10" si="0">F9-E9+D9</f>
        <v>-112.44999999999996</v>
      </c>
      <c r="J9" s="74"/>
    </row>
    <row r="10" spans="1:26">
      <c r="A10" s="125" t="s">
        <v>74</v>
      </c>
      <c r="B10" s="135"/>
      <c r="C10" s="61">
        <f>C8*10%</f>
        <v>2.0420000000000003</v>
      </c>
      <c r="D10" s="61">
        <v>-10.29</v>
      </c>
      <c r="E10" s="61">
        <f>E8*10%</f>
        <v>48.076000000000001</v>
      </c>
      <c r="F10" s="61">
        <f>F8*10%</f>
        <v>45.876000000000005</v>
      </c>
      <c r="G10" s="61">
        <f>G8*10%</f>
        <v>45.876000000000005</v>
      </c>
      <c r="H10" s="62">
        <f t="shared" si="0"/>
        <v>-12.489999999999995</v>
      </c>
      <c r="J10" s="74"/>
    </row>
    <row r="11" spans="1:26" ht="12.75" customHeight="1">
      <c r="A11" s="123" t="s">
        <v>75</v>
      </c>
      <c r="B11" s="138"/>
      <c r="C11" s="138"/>
      <c r="D11" s="138"/>
      <c r="E11" s="138"/>
      <c r="F11" s="138"/>
      <c r="G11" s="138"/>
      <c r="H11" s="139"/>
    </row>
    <row r="12" spans="1:26">
      <c r="A12" s="140" t="s">
        <v>55</v>
      </c>
      <c r="B12" s="141"/>
      <c r="C12" s="65">
        <v>5.65</v>
      </c>
      <c r="D12" s="66">
        <v>-33.83</v>
      </c>
      <c r="E12" s="66">
        <v>140.91</v>
      </c>
      <c r="F12" s="66">
        <v>133.44</v>
      </c>
      <c r="G12" s="66">
        <f>F12</f>
        <v>133.44</v>
      </c>
      <c r="H12" s="61">
        <f>F12-E12+D12</f>
        <v>-41.3</v>
      </c>
    </row>
    <row r="13" spans="1:26">
      <c r="A13" s="37" t="s">
        <v>73</v>
      </c>
      <c r="B13" s="38"/>
      <c r="C13" s="61">
        <f>C12-C14</f>
        <v>5.085</v>
      </c>
      <c r="D13" s="61">
        <f>D12-D14</f>
        <v>-30.446999999999999</v>
      </c>
      <c r="E13" s="61">
        <f>E12-E14</f>
        <v>126.81899999999999</v>
      </c>
      <c r="F13" s="61">
        <f>F12-F14</f>
        <v>120.096</v>
      </c>
      <c r="G13" s="61">
        <f>G12-G14</f>
        <v>120.096</v>
      </c>
      <c r="H13" s="61">
        <f t="shared" ref="H13:H30" si="1">F13-E13+D13</f>
        <v>-37.169999999999987</v>
      </c>
    </row>
    <row r="14" spans="1:26">
      <c r="A14" s="125" t="s">
        <v>74</v>
      </c>
      <c r="B14" s="135"/>
      <c r="C14" s="61">
        <f>C12*10%</f>
        <v>0.56500000000000006</v>
      </c>
      <c r="D14" s="61">
        <f>D12*10%</f>
        <v>-3.383</v>
      </c>
      <c r="E14" s="61">
        <f>E12*10%</f>
        <v>14.091000000000001</v>
      </c>
      <c r="F14" s="61">
        <f>F12*10%</f>
        <v>13.344000000000001</v>
      </c>
      <c r="G14" s="61">
        <f>G12*10%</f>
        <v>13.344000000000001</v>
      </c>
      <c r="H14" s="61">
        <f t="shared" si="1"/>
        <v>-4.13</v>
      </c>
    </row>
    <row r="15" spans="1:26" ht="23.25" customHeight="1">
      <c r="A15" s="140" t="s">
        <v>45</v>
      </c>
      <c r="B15" s="141"/>
      <c r="C15" s="65">
        <v>3.45</v>
      </c>
      <c r="D15" s="66">
        <v>-20.22</v>
      </c>
      <c r="E15" s="66">
        <v>86.04</v>
      </c>
      <c r="F15" s="66">
        <v>81.489999999999995</v>
      </c>
      <c r="G15" s="66">
        <f>F15</f>
        <v>81.489999999999995</v>
      </c>
      <c r="H15" s="61">
        <f t="shared" si="1"/>
        <v>-24.77000000000001</v>
      </c>
    </row>
    <row r="16" spans="1:26">
      <c r="A16" s="37" t="s">
        <v>73</v>
      </c>
      <c r="B16" s="38"/>
      <c r="C16" s="61">
        <f>C15-C17</f>
        <v>3.105</v>
      </c>
      <c r="D16" s="61">
        <f>D15-D17</f>
        <v>-18.198</v>
      </c>
      <c r="E16" s="61">
        <f>E15-E17</f>
        <v>77.436000000000007</v>
      </c>
      <c r="F16" s="61">
        <f>F15-F17</f>
        <v>73.340999999999994</v>
      </c>
      <c r="G16" s="61">
        <f>G15-G17</f>
        <v>73.340999999999994</v>
      </c>
      <c r="H16" s="61">
        <f t="shared" si="1"/>
        <v>-22.293000000000013</v>
      </c>
    </row>
    <row r="17" spans="1:8" ht="15" customHeight="1">
      <c r="A17" s="125" t="s">
        <v>74</v>
      </c>
      <c r="B17" s="135"/>
      <c r="C17" s="61">
        <f>C15*10%</f>
        <v>0.34500000000000003</v>
      </c>
      <c r="D17" s="61">
        <f>D15*10%</f>
        <v>-2.0219999999999998</v>
      </c>
      <c r="E17" s="61">
        <f>E15*10%</f>
        <v>8.604000000000001</v>
      </c>
      <c r="F17" s="61">
        <f>F15*10%</f>
        <v>8.1489999999999991</v>
      </c>
      <c r="G17" s="61">
        <f>G15*10%</f>
        <v>8.1489999999999991</v>
      </c>
      <c r="H17" s="61">
        <f t="shared" si="1"/>
        <v>-2.4770000000000016</v>
      </c>
    </row>
    <row r="18" spans="1:8" ht="12" customHeight="1">
      <c r="A18" s="140" t="s">
        <v>56</v>
      </c>
      <c r="B18" s="141"/>
      <c r="C18" s="75">
        <v>2.37</v>
      </c>
      <c r="D18" s="66">
        <v>-14.12</v>
      </c>
      <c r="E18" s="66">
        <v>59.11</v>
      </c>
      <c r="F18" s="66">
        <v>55.98</v>
      </c>
      <c r="G18" s="66">
        <f>F18</f>
        <v>55.98</v>
      </c>
      <c r="H18" s="61">
        <f t="shared" si="1"/>
        <v>-17.25</v>
      </c>
    </row>
    <row r="19" spans="1:8" ht="13.5" customHeight="1">
      <c r="A19" s="37" t="s">
        <v>73</v>
      </c>
      <c r="B19" s="38"/>
      <c r="C19" s="61">
        <f>C18-C20</f>
        <v>2.133</v>
      </c>
      <c r="D19" s="61">
        <f>D18-D20</f>
        <v>-12.707999999999998</v>
      </c>
      <c r="E19" s="61">
        <f>E18-E20</f>
        <v>53.198999999999998</v>
      </c>
      <c r="F19" s="61">
        <f>F18-F20</f>
        <v>50.381999999999998</v>
      </c>
      <c r="G19" s="61">
        <f>G18-G20</f>
        <v>50.381999999999998</v>
      </c>
      <c r="H19" s="61">
        <f t="shared" si="1"/>
        <v>-15.524999999999999</v>
      </c>
    </row>
    <row r="20" spans="1:8" ht="12.75" customHeight="1">
      <c r="A20" s="125" t="s">
        <v>74</v>
      </c>
      <c r="B20" s="135"/>
      <c r="C20" s="61">
        <f>C18*10%</f>
        <v>0.23700000000000002</v>
      </c>
      <c r="D20" s="61">
        <f>D18*10%</f>
        <v>-1.4119999999999999</v>
      </c>
      <c r="E20" s="61">
        <f>E18*10%</f>
        <v>5.9110000000000005</v>
      </c>
      <c r="F20" s="61">
        <f>F18*10%</f>
        <v>5.5979999999999999</v>
      </c>
      <c r="G20" s="61">
        <f>G18*10%</f>
        <v>5.5979999999999999</v>
      </c>
      <c r="H20" s="61">
        <f t="shared" si="1"/>
        <v>-1.7250000000000005</v>
      </c>
    </row>
    <row r="21" spans="1:8">
      <c r="A21" s="140" t="s">
        <v>57</v>
      </c>
      <c r="B21" s="141"/>
      <c r="C21" s="62">
        <v>1.1100000000000001</v>
      </c>
      <c r="D21" s="61">
        <v>-6.58</v>
      </c>
      <c r="E21" s="61">
        <v>27.68</v>
      </c>
      <c r="F21" s="61">
        <v>26.22</v>
      </c>
      <c r="G21" s="61">
        <f>F21</f>
        <v>26.22</v>
      </c>
      <c r="H21" s="61">
        <f t="shared" si="1"/>
        <v>-8.0400000000000009</v>
      </c>
    </row>
    <row r="22" spans="1:8" ht="14.25" customHeight="1">
      <c r="A22" s="37" t="s">
        <v>73</v>
      </c>
      <c r="B22" s="38"/>
      <c r="C22" s="61">
        <f>C21-C23</f>
        <v>0.99900000000000011</v>
      </c>
      <c r="D22" s="61">
        <f>D21-D23</f>
        <v>-5.9219999999999997</v>
      </c>
      <c r="E22" s="61">
        <f>E21-E23</f>
        <v>24.911999999999999</v>
      </c>
      <c r="F22" s="61">
        <f>F21-F23</f>
        <v>23.597999999999999</v>
      </c>
      <c r="G22" s="61">
        <f>G21-G23</f>
        <v>23.597999999999999</v>
      </c>
      <c r="H22" s="61">
        <f t="shared" si="1"/>
        <v>-7.2359999999999998</v>
      </c>
    </row>
    <row r="23" spans="1:8" ht="14.25" customHeight="1">
      <c r="A23" s="125" t="s">
        <v>74</v>
      </c>
      <c r="B23" s="135"/>
      <c r="C23" s="61">
        <f>C21*10%</f>
        <v>0.11100000000000002</v>
      </c>
      <c r="D23" s="61">
        <f>D21*10%</f>
        <v>-0.65800000000000003</v>
      </c>
      <c r="E23" s="61">
        <f>E21*10%</f>
        <v>2.7680000000000002</v>
      </c>
      <c r="F23" s="61">
        <f>F21*10%</f>
        <v>2.6219999999999999</v>
      </c>
      <c r="G23" s="61">
        <f>G21*10%</f>
        <v>2.6219999999999999</v>
      </c>
      <c r="H23" s="61">
        <f t="shared" si="1"/>
        <v>-0.80400000000000038</v>
      </c>
    </row>
    <row r="24" spans="1:8" ht="14.25" customHeight="1">
      <c r="A24" s="10" t="s">
        <v>46</v>
      </c>
      <c r="B24" s="39"/>
      <c r="C24" s="62">
        <v>3.65</v>
      </c>
      <c r="D24" s="61">
        <v>-20.21</v>
      </c>
      <c r="E24" s="61">
        <f>10.97+2.74+2.24+75.07</f>
        <v>91.02</v>
      </c>
      <c r="F24" s="61">
        <v>86.22</v>
      </c>
      <c r="G24" s="61">
        <f>F24</f>
        <v>86.22</v>
      </c>
      <c r="H24" s="61">
        <f t="shared" si="1"/>
        <v>-25.009999999999998</v>
      </c>
    </row>
    <row r="25" spans="1:8" ht="14.25" customHeight="1">
      <c r="A25" s="37" t="s">
        <v>73</v>
      </c>
      <c r="B25" s="38"/>
      <c r="C25" s="61">
        <f>C24-C26</f>
        <v>3.2850000000000001</v>
      </c>
      <c r="D25" s="61">
        <f>D24-D26</f>
        <v>-18.189</v>
      </c>
      <c r="E25" s="61">
        <f>E24-E26</f>
        <v>81.917999999999992</v>
      </c>
      <c r="F25" s="61">
        <f>F24-F26</f>
        <v>77.597999999999999</v>
      </c>
      <c r="G25" s="61">
        <f>G24-G26</f>
        <v>77.597999999999999</v>
      </c>
      <c r="H25" s="61">
        <f t="shared" si="1"/>
        <v>-22.508999999999993</v>
      </c>
    </row>
    <row r="26" spans="1:8">
      <c r="A26" s="125" t="s">
        <v>74</v>
      </c>
      <c r="B26" s="135"/>
      <c r="C26" s="61">
        <f>C24*10%</f>
        <v>0.36499999999999999</v>
      </c>
      <c r="D26" s="61">
        <f>D24*10%</f>
        <v>-2.0210000000000004</v>
      </c>
      <c r="E26" s="61">
        <f>E24*10%</f>
        <v>9.1020000000000003</v>
      </c>
      <c r="F26" s="61">
        <f>F24*10%</f>
        <v>8.6219999999999999</v>
      </c>
      <c r="G26" s="61">
        <f>G24*10%</f>
        <v>8.6219999999999999</v>
      </c>
      <c r="H26" s="61">
        <f t="shared" si="1"/>
        <v>-2.5010000000000008</v>
      </c>
    </row>
    <row r="27" spans="1:8" ht="14.25" customHeight="1">
      <c r="A27" s="159" t="s">
        <v>47</v>
      </c>
      <c r="B27" s="160"/>
      <c r="C27" s="163">
        <v>4.1900000000000004</v>
      </c>
      <c r="D27" s="157">
        <v>-7.96</v>
      </c>
      <c r="E27" s="157">
        <v>76</v>
      </c>
      <c r="F27" s="157">
        <v>75.41</v>
      </c>
      <c r="G27" s="157">
        <f>F27</f>
        <v>75.41</v>
      </c>
      <c r="H27" s="61">
        <f t="shared" si="1"/>
        <v>-8.5500000000000043</v>
      </c>
    </row>
    <row r="28" spans="1:8" ht="0.75" hidden="1" customHeight="1">
      <c r="A28" s="161"/>
      <c r="B28" s="162"/>
      <c r="C28" s="164"/>
      <c r="D28" s="158"/>
      <c r="E28" s="158"/>
      <c r="F28" s="158"/>
      <c r="G28" s="158"/>
      <c r="H28" s="61">
        <f t="shared" si="1"/>
        <v>0</v>
      </c>
    </row>
    <row r="29" spans="1:8">
      <c r="A29" s="37" t="s">
        <v>73</v>
      </c>
      <c r="B29" s="38"/>
      <c r="C29" s="61">
        <f>C27-C30</f>
        <v>3.7710000000000004</v>
      </c>
      <c r="D29" s="61">
        <f>D27-D30</f>
        <v>-7.1639999999999997</v>
      </c>
      <c r="E29" s="61">
        <f>E27-E30</f>
        <v>68.400000000000006</v>
      </c>
      <c r="F29" s="61">
        <f>F27-F30</f>
        <v>67.869</v>
      </c>
      <c r="G29" s="61">
        <f>G27-G30</f>
        <v>67.869</v>
      </c>
      <c r="H29" s="61">
        <f t="shared" si="1"/>
        <v>-7.6950000000000056</v>
      </c>
    </row>
    <row r="30" spans="1:8">
      <c r="A30" s="125" t="s">
        <v>74</v>
      </c>
      <c r="B30" s="135"/>
      <c r="C30" s="61">
        <f>C27*10%</f>
        <v>0.41900000000000004</v>
      </c>
      <c r="D30" s="61">
        <f>D27*10%</f>
        <v>-0.79600000000000004</v>
      </c>
      <c r="E30" s="61">
        <f>E27*10%</f>
        <v>7.6000000000000005</v>
      </c>
      <c r="F30" s="61">
        <f>F27*10%</f>
        <v>7.5410000000000004</v>
      </c>
      <c r="G30" s="61">
        <f>G27*10%</f>
        <v>7.5410000000000004</v>
      </c>
      <c r="H30" s="61">
        <f t="shared" si="1"/>
        <v>-0.8550000000000002</v>
      </c>
    </row>
    <row r="31" spans="1:8" s="83" customFormat="1" ht="11.25" customHeight="1">
      <c r="A31" s="92"/>
      <c r="B31" s="93"/>
      <c r="C31" s="94"/>
      <c r="D31" s="95"/>
      <c r="E31" s="96"/>
      <c r="F31" s="96"/>
      <c r="G31" s="97"/>
      <c r="H31" s="98"/>
    </row>
    <row r="32" spans="1:8" s="4" customFormat="1" ht="14.25" customHeight="1">
      <c r="A32" s="133" t="s">
        <v>48</v>
      </c>
      <c r="B32" s="134"/>
      <c r="C32" s="62">
        <v>7.8</v>
      </c>
      <c r="D32" s="62">
        <v>351.64</v>
      </c>
      <c r="E32" s="62">
        <v>171.74</v>
      </c>
      <c r="F32" s="62">
        <v>173.58</v>
      </c>
      <c r="G32" s="63">
        <f>G33+G34</f>
        <v>17.97</v>
      </c>
      <c r="H32" s="62">
        <f>F32-E32-G32+D32+F32</f>
        <v>509.09000000000003</v>
      </c>
    </row>
    <row r="33" spans="1:26" s="4" customFormat="1" ht="15.75" customHeight="1">
      <c r="A33" s="59" t="s">
        <v>76</v>
      </c>
      <c r="B33" s="60"/>
      <c r="C33" s="62">
        <f>C32-C34</f>
        <v>7.02</v>
      </c>
      <c r="D33" s="62">
        <v>353.87</v>
      </c>
      <c r="E33" s="62">
        <f>E32-E34</f>
        <v>154.566</v>
      </c>
      <c r="F33" s="62">
        <f>F32-F34</f>
        <v>156.22200000000001</v>
      </c>
      <c r="G33" s="64">
        <v>0.61</v>
      </c>
      <c r="H33" s="62">
        <f t="shared" ref="H33:H34" si="2">F33-E33-G33+D33+F33</f>
        <v>511.13800000000003</v>
      </c>
    </row>
    <row r="34" spans="1:26" ht="12.75" customHeight="1">
      <c r="A34" s="125" t="s">
        <v>74</v>
      </c>
      <c r="B34" s="135"/>
      <c r="C34" s="61">
        <f>C32*10%</f>
        <v>0.78</v>
      </c>
      <c r="D34" s="61">
        <v>-0.22</v>
      </c>
      <c r="E34" s="61">
        <f>E32*10%</f>
        <v>17.174000000000003</v>
      </c>
      <c r="F34" s="61">
        <f>F32*10%</f>
        <v>17.358000000000001</v>
      </c>
      <c r="G34" s="61">
        <v>17.36</v>
      </c>
      <c r="H34" s="62">
        <f t="shared" si="2"/>
        <v>-3.8000000000000256E-2</v>
      </c>
    </row>
    <row r="35" spans="1:26" ht="12.75" customHeight="1">
      <c r="A35" s="123" t="s">
        <v>145</v>
      </c>
      <c r="B35" s="124"/>
      <c r="C35" s="62"/>
      <c r="D35" s="62">
        <v>0</v>
      </c>
      <c r="E35" s="62">
        <f>E37+E38+E39+E40</f>
        <v>72.039999999999992</v>
      </c>
      <c r="F35" s="62">
        <f>F37+F38+F39+F40</f>
        <v>65.449999999999989</v>
      </c>
      <c r="G35" s="63">
        <v>65.45</v>
      </c>
      <c r="H35" s="62">
        <f>F35-E35</f>
        <v>-6.5900000000000034</v>
      </c>
    </row>
    <row r="36" spans="1:26" ht="12.75" customHeight="1">
      <c r="A36" s="104" t="s">
        <v>146</v>
      </c>
      <c r="B36" s="105"/>
      <c r="C36" s="61"/>
      <c r="D36" s="61"/>
      <c r="E36" s="61"/>
      <c r="F36" s="61"/>
      <c r="G36" s="106"/>
      <c r="H36" s="61"/>
    </row>
    <row r="37" spans="1:26" ht="12.75" customHeight="1">
      <c r="A37" s="125" t="s">
        <v>147</v>
      </c>
      <c r="B37" s="110"/>
      <c r="C37" s="61"/>
      <c r="D37" s="61">
        <v>0</v>
      </c>
      <c r="E37" s="61">
        <v>3.56</v>
      </c>
      <c r="F37" s="61">
        <v>3.23</v>
      </c>
      <c r="G37" s="61">
        <v>3.23</v>
      </c>
      <c r="H37" s="61">
        <f t="shared" ref="H37:H40" si="3">F37-E37</f>
        <v>-0.33000000000000007</v>
      </c>
    </row>
    <row r="38" spans="1:26" ht="12.75" customHeight="1">
      <c r="A38" s="125" t="s">
        <v>149</v>
      </c>
      <c r="B38" s="110"/>
      <c r="C38" s="61"/>
      <c r="D38" s="61">
        <v>0</v>
      </c>
      <c r="E38" s="61">
        <v>16.57</v>
      </c>
      <c r="F38" s="61">
        <v>15</v>
      </c>
      <c r="G38" s="61">
        <v>15</v>
      </c>
      <c r="H38" s="61">
        <f t="shared" si="3"/>
        <v>-1.5700000000000003</v>
      </c>
    </row>
    <row r="39" spans="1:26" ht="12.75" customHeight="1">
      <c r="A39" s="125" t="s">
        <v>150</v>
      </c>
      <c r="B39" s="110"/>
      <c r="C39" s="61"/>
      <c r="D39" s="61">
        <v>0</v>
      </c>
      <c r="E39" s="61">
        <v>50.11</v>
      </c>
      <c r="F39" s="61">
        <v>45.65</v>
      </c>
      <c r="G39" s="61">
        <v>45.65</v>
      </c>
      <c r="H39" s="61">
        <f t="shared" si="3"/>
        <v>-4.4600000000000009</v>
      </c>
    </row>
    <row r="40" spans="1:26" ht="12.75" customHeight="1">
      <c r="A40" s="125" t="s">
        <v>148</v>
      </c>
      <c r="B40" s="110"/>
      <c r="C40" s="61"/>
      <c r="D40" s="61">
        <v>0</v>
      </c>
      <c r="E40" s="61">
        <v>1.8</v>
      </c>
      <c r="F40" s="61">
        <v>1.57</v>
      </c>
      <c r="G40" s="61">
        <v>1.57</v>
      </c>
      <c r="H40" s="61">
        <f t="shared" si="3"/>
        <v>-0.22999999999999998</v>
      </c>
    </row>
    <row r="41" spans="1:26" ht="10.5" customHeight="1">
      <c r="A41" s="99" t="s">
        <v>123</v>
      </c>
      <c r="B41" s="100"/>
      <c r="C41" s="89"/>
      <c r="D41" s="101"/>
      <c r="E41" s="89">
        <f>E8+E32+E35</f>
        <v>724.54</v>
      </c>
      <c r="F41" s="89">
        <f t="shared" ref="F41:G41" si="4">F8+F32+F35</f>
        <v>697.79</v>
      </c>
      <c r="G41" s="89">
        <f t="shared" si="4"/>
        <v>542.18000000000006</v>
      </c>
      <c r="H41" s="88"/>
      <c r="I41" s="4"/>
      <c r="J41" s="4"/>
    </row>
    <row r="42" spans="1:26" ht="12" customHeight="1">
      <c r="A42" s="99" t="s">
        <v>124</v>
      </c>
      <c r="B42" s="100"/>
      <c r="C42" s="89"/>
      <c r="D42" s="101"/>
      <c r="E42" s="89"/>
      <c r="F42" s="89"/>
      <c r="G42" s="102"/>
      <c r="H42" s="88"/>
      <c r="I42" s="4"/>
      <c r="J42" s="4"/>
    </row>
    <row r="43" spans="1:26" s="81" customFormat="1" ht="24" customHeight="1">
      <c r="A43" s="136" t="s">
        <v>133</v>
      </c>
      <c r="B43" s="137"/>
      <c r="C43" s="76"/>
      <c r="D43" s="77">
        <v>3.78</v>
      </c>
      <c r="E43" s="78">
        <v>0</v>
      </c>
      <c r="F43" s="78">
        <v>0</v>
      </c>
      <c r="G43" s="79">
        <v>0</v>
      </c>
      <c r="H43" s="78">
        <f>D43+F43-G43</f>
        <v>3.78</v>
      </c>
    </row>
    <row r="44" spans="1:26" s="4" customFormat="1" ht="12" customHeight="1">
      <c r="A44" s="136" t="s">
        <v>139</v>
      </c>
      <c r="B44" s="137"/>
      <c r="C44" s="42">
        <v>150</v>
      </c>
      <c r="D44" s="58">
        <v>4.84</v>
      </c>
      <c r="E44" s="62">
        <v>0</v>
      </c>
      <c r="F44" s="62">
        <v>0</v>
      </c>
      <c r="G44" s="63">
        <v>0</v>
      </c>
      <c r="H44" s="62">
        <f>D44+F44-G44</f>
        <v>4.84</v>
      </c>
    </row>
    <row r="45" spans="1:26">
      <c r="A45" s="131" t="s">
        <v>125</v>
      </c>
      <c r="B45" s="132"/>
      <c r="C45" s="89"/>
      <c r="D45" s="101"/>
      <c r="E45" s="89">
        <f>E43+E44</f>
        <v>0</v>
      </c>
      <c r="F45" s="89">
        <f>F43+F44</f>
        <v>0</v>
      </c>
      <c r="G45" s="89">
        <f>G43+G44</f>
        <v>0</v>
      </c>
      <c r="H45" s="88"/>
    </row>
    <row r="46" spans="1:26" ht="12.75" customHeight="1">
      <c r="A46" s="131" t="s">
        <v>131</v>
      </c>
      <c r="B46" s="132"/>
      <c r="C46" s="89"/>
      <c r="D46" s="101"/>
      <c r="E46" s="89">
        <f>E41+E45</f>
        <v>724.54</v>
      </c>
      <c r="F46" s="89">
        <f>F41+F45</f>
        <v>697.79</v>
      </c>
      <c r="G46" s="89">
        <f>G41+G45</f>
        <v>542.18000000000006</v>
      </c>
      <c r="H46" s="88"/>
    </row>
    <row r="47" spans="1:26" ht="13.5" customHeight="1">
      <c r="A47" s="131" t="s">
        <v>132</v>
      </c>
      <c r="B47" s="132"/>
      <c r="C47" s="89"/>
      <c r="D47" s="88">
        <f>D3</f>
        <v>257.32</v>
      </c>
      <c r="E47" s="89"/>
      <c r="F47" s="89"/>
      <c r="G47" s="89"/>
      <c r="H47" s="87">
        <f>F46-E46+D47+F46-G46</f>
        <v>386.17999999999984</v>
      </c>
    </row>
    <row r="48" spans="1:26" ht="21" customHeight="1">
      <c r="A48" s="126" t="s">
        <v>153</v>
      </c>
      <c r="B48" s="126"/>
      <c r="C48" s="86"/>
      <c r="D48" s="86"/>
      <c r="E48" s="88"/>
      <c r="F48" s="89"/>
      <c r="G48" s="89"/>
      <c r="H48" s="87">
        <f>H49+H50</f>
        <v>386.18000000000006</v>
      </c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2" customHeight="1">
      <c r="A49" s="126" t="s">
        <v>129</v>
      </c>
      <c r="B49" s="127"/>
      <c r="C49" s="86"/>
      <c r="D49" s="86"/>
      <c r="E49" s="88"/>
      <c r="F49" s="89"/>
      <c r="G49" s="89"/>
      <c r="H49" s="87">
        <f>H32+H43+H44</f>
        <v>517.71</v>
      </c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8" customHeight="1">
      <c r="A50" s="155" t="s">
        <v>130</v>
      </c>
      <c r="B50" s="156"/>
      <c r="C50" s="86"/>
      <c r="D50" s="86"/>
      <c r="E50" s="88"/>
      <c r="F50" s="89"/>
      <c r="G50" s="89"/>
      <c r="H50" s="87">
        <f>H8+H35</f>
        <v>-131.53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27" customHeight="1">
      <c r="A51" s="153" t="s">
        <v>126</v>
      </c>
      <c r="B51" s="154"/>
      <c r="C51" s="154"/>
      <c r="D51" s="154"/>
      <c r="E51" s="154"/>
      <c r="F51" s="154"/>
      <c r="G51" s="154"/>
      <c r="H51" s="154"/>
    </row>
    <row r="52" spans="1:26" ht="21.75" customHeight="1">
      <c r="A52" s="20" t="s">
        <v>144</v>
      </c>
      <c r="D52" s="22"/>
      <c r="E52" s="22"/>
      <c r="F52" s="22"/>
      <c r="G52" s="22"/>
    </row>
    <row r="53" spans="1:26">
      <c r="A53" s="148" t="s">
        <v>59</v>
      </c>
      <c r="B53" s="135"/>
      <c r="C53" s="135"/>
      <c r="D53" s="110"/>
      <c r="E53" s="30" t="s">
        <v>60</v>
      </c>
      <c r="F53" s="30" t="s">
        <v>61</v>
      </c>
      <c r="G53" s="30" t="s">
        <v>136</v>
      </c>
      <c r="H53" s="6" t="s">
        <v>137</v>
      </c>
    </row>
    <row r="54" spans="1:26" ht="25.5" customHeight="1">
      <c r="A54" s="151" t="s">
        <v>127</v>
      </c>
      <c r="B54" s="152"/>
      <c r="C54" s="152"/>
      <c r="D54" s="137"/>
      <c r="E54" s="31" t="s">
        <v>118</v>
      </c>
      <c r="F54" s="30" t="s">
        <v>134</v>
      </c>
      <c r="G54" s="32">
        <v>0.61</v>
      </c>
      <c r="H54" s="6" t="s">
        <v>138</v>
      </c>
    </row>
    <row r="55" spans="1:26" ht="18" customHeight="1">
      <c r="A55" s="151"/>
      <c r="B55" s="152"/>
      <c r="C55" s="152"/>
      <c r="D55" s="137"/>
      <c r="E55" s="31"/>
      <c r="F55" s="30"/>
      <c r="G55" s="32"/>
      <c r="H55" s="6"/>
    </row>
    <row r="56" spans="1:26" s="4" customFormat="1">
      <c r="A56" s="149" t="s">
        <v>7</v>
      </c>
      <c r="B56" s="150"/>
      <c r="C56" s="150"/>
      <c r="D56" s="134"/>
      <c r="E56" s="67"/>
      <c r="F56" s="68"/>
      <c r="G56" s="69">
        <f>SUM(G54:G55)</f>
        <v>0.61</v>
      </c>
      <c r="H56" s="103"/>
    </row>
    <row r="57" spans="1:26">
      <c r="A57" s="20" t="s">
        <v>49</v>
      </c>
      <c r="D57" s="22"/>
      <c r="E57" s="22"/>
      <c r="F57" s="22"/>
      <c r="G57" s="22"/>
    </row>
    <row r="58" spans="1:26">
      <c r="A58" s="20" t="s">
        <v>50</v>
      </c>
      <c r="D58" s="22"/>
      <c r="E58" s="22"/>
      <c r="F58" s="22"/>
      <c r="G58" s="22"/>
    </row>
    <row r="59" spans="1:26" ht="23.25" customHeight="1">
      <c r="A59" s="148" t="s">
        <v>63</v>
      </c>
      <c r="B59" s="135"/>
      <c r="C59" s="135"/>
      <c r="D59" s="135"/>
      <c r="E59" s="110"/>
      <c r="F59" s="34" t="s">
        <v>61</v>
      </c>
      <c r="G59" s="33" t="s">
        <v>62</v>
      </c>
    </row>
    <row r="60" spans="1:26">
      <c r="A60" s="144" t="s">
        <v>64</v>
      </c>
      <c r="B60" s="138"/>
      <c r="C60" s="138"/>
      <c r="D60" s="138"/>
      <c r="E60" s="139"/>
      <c r="F60" s="30">
        <v>6</v>
      </c>
      <c r="G60" s="30">
        <v>928.56</v>
      </c>
    </row>
    <row r="61" spans="1:26">
      <c r="A61" s="22"/>
      <c r="D61" s="22"/>
      <c r="E61" s="22"/>
      <c r="F61" s="22"/>
      <c r="G61" s="22"/>
    </row>
    <row r="62" spans="1:26">
      <c r="A62" s="20" t="s">
        <v>81</v>
      </c>
      <c r="B62" s="44"/>
      <c r="C62" s="45"/>
      <c r="D62" s="20"/>
      <c r="E62" s="20"/>
      <c r="F62" s="20"/>
      <c r="G62" s="20"/>
    </row>
    <row r="63" spans="1:26">
      <c r="A63" s="144" t="s">
        <v>82</v>
      </c>
      <c r="B63" s="139"/>
      <c r="C63" s="145" t="s">
        <v>83</v>
      </c>
      <c r="D63" s="139"/>
      <c r="E63" s="30" t="s">
        <v>84</v>
      </c>
      <c r="F63" s="30" t="s">
        <v>85</v>
      </c>
      <c r="G63" s="30" t="s">
        <v>86</v>
      </c>
    </row>
    <row r="64" spans="1:26">
      <c r="A64" s="148" t="s">
        <v>97</v>
      </c>
      <c r="B64" s="110"/>
      <c r="C64" s="146" t="s">
        <v>80</v>
      </c>
      <c r="D64" s="147"/>
      <c r="E64" s="7">
        <v>5</v>
      </c>
      <c r="F64" s="7" t="s">
        <v>80</v>
      </c>
      <c r="G64" s="7" t="s">
        <v>80</v>
      </c>
    </row>
    <row r="65" spans="1:7">
      <c r="A65" s="22"/>
      <c r="D65" s="22"/>
      <c r="E65" s="22"/>
      <c r="F65" s="22"/>
      <c r="G65" s="22"/>
    </row>
    <row r="67" spans="1:7">
      <c r="A67" s="20" t="s">
        <v>119</v>
      </c>
      <c r="B67" s="71"/>
      <c r="C67" s="72"/>
      <c r="D67" s="20"/>
      <c r="E67" s="40"/>
      <c r="F67" s="40"/>
      <c r="G67" s="35"/>
    </row>
    <row r="68" spans="1:7">
      <c r="A68" s="20" t="s">
        <v>152</v>
      </c>
      <c r="B68" s="71"/>
      <c r="C68" s="72"/>
      <c r="D68" s="20"/>
      <c r="E68" s="40"/>
      <c r="F68" s="40"/>
      <c r="G68" s="35"/>
    </row>
    <row r="69" spans="1:7" ht="40.5" customHeight="1">
      <c r="A69" s="142" t="s">
        <v>151</v>
      </c>
      <c r="B69" s="143"/>
      <c r="C69" s="143"/>
      <c r="D69" s="143"/>
      <c r="E69" s="143"/>
      <c r="F69" s="143"/>
      <c r="G69" s="143"/>
    </row>
    <row r="72" spans="1:7">
      <c r="A72" s="4" t="s">
        <v>87</v>
      </c>
      <c r="B72" s="44"/>
      <c r="C72" s="45"/>
      <c r="D72" s="4"/>
      <c r="E72" s="4" t="s">
        <v>88</v>
      </c>
      <c r="F72" s="4"/>
    </row>
    <row r="73" spans="1:7">
      <c r="A73" s="4" t="s">
        <v>89</v>
      </c>
      <c r="B73" s="44"/>
      <c r="C73" s="45"/>
      <c r="D73" s="4"/>
      <c r="E73" s="4"/>
      <c r="F73" s="4"/>
    </row>
    <row r="74" spans="1:7">
      <c r="A74" s="4" t="s">
        <v>90</v>
      </c>
      <c r="B74" s="44"/>
      <c r="C74" s="45"/>
      <c r="D74" s="4"/>
      <c r="E74" s="4"/>
      <c r="F74" s="4"/>
    </row>
    <row r="76" spans="1:7">
      <c r="A76" s="22" t="s">
        <v>91</v>
      </c>
      <c r="B76" s="70"/>
    </row>
    <row r="77" spans="1:7">
      <c r="A77" s="22" t="s">
        <v>92</v>
      </c>
      <c r="B77" s="70"/>
      <c r="C77" s="43" t="s">
        <v>25</v>
      </c>
    </row>
    <row r="78" spans="1:7">
      <c r="A78" s="22" t="s">
        <v>93</v>
      </c>
      <c r="B78" s="70"/>
      <c r="C78" s="43" t="s">
        <v>94</v>
      </c>
    </row>
    <row r="79" spans="1:7" ht="12" customHeight="1">
      <c r="A79" s="22" t="s">
        <v>95</v>
      </c>
      <c r="B79" s="70"/>
      <c r="C79" s="43" t="s">
        <v>96</v>
      </c>
    </row>
  </sheetData>
  <mergeCells count="51">
    <mergeCell ref="G27:G28"/>
    <mergeCell ref="A27:B28"/>
    <mergeCell ref="C27:C28"/>
    <mergeCell ref="D27:D28"/>
    <mergeCell ref="E27:E28"/>
    <mergeCell ref="F27:F28"/>
    <mergeCell ref="A21:B21"/>
    <mergeCell ref="A20:B20"/>
    <mergeCell ref="A23:B23"/>
    <mergeCell ref="A34:B34"/>
    <mergeCell ref="A26:B26"/>
    <mergeCell ref="A30:B30"/>
    <mergeCell ref="A32:B32"/>
    <mergeCell ref="A56:D56"/>
    <mergeCell ref="A59:E59"/>
    <mergeCell ref="A60:E60"/>
    <mergeCell ref="A54:D54"/>
    <mergeCell ref="A45:B45"/>
    <mergeCell ref="A51:H51"/>
    <mergeCell ref="A53:D53"/>
    <mergeCell ref="A55:D55"/>
    <mergeCell ref="A48:B48"/>
    <mergeCell ref="A49:B49"/>
    <mergeCell ref="A50:B50"/>
    <mergeCell ref="A47:B47"/>
    <mergeCell ref="A69:G69"/>
    <mergeCell ref="A63:B63"/>
    <mergeCell ref="C63:D63"/>
    <mergeCell ref="C64:D64"/>
    <mergeCell ref="A64:B64"/>
    <mergeCell ref="A3:B3"/>
    <mergeCell ref="A4:B4"/>
    <mergeCell ref="A5:B5"/>
    <mergeCell ref="A6:H6"/>
    <mergeCell ref="A46:B46"/>
    <mergeCell ref="A7:B7"/>
    <mergeCell ref="A8:B8"/>
    <mergeCell ref="A10:B10"/>
    <mergeCell ref="A43:B43"/>
    <mergeCell ref="A44:B44"/>
    <mergeCell ref="A11:H11"/>
    <mergeCell ref="A12:B12"/>
    <mergeCell ref="A14:B14"/>
    <mergeCell ref="A15:B15"/>
    <mergeCell ref="A17:B17"/>
    <mergeCell ref="A18:B18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2018-02-05T03:44:52Z</cp:lastPrinted>
  <dcterms:created xsi:type="dcterms:W3CDTF">2013-02-18T04:38:06Z</dcterms:created>
  <dcterms:modified xsi:type="dcterms:W3CDTF">2018-02-21T06:42:01Z</dcterms:modified>
</cp:coreProperties>
</file>