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2" i="8" l="1"/>
  <c r="F34" i="8"/>
  <c r="F33" i="8"/>
  <c r="E32" i="8"/>
  <c r="E34" i="8"/>
  <c r="E33" i="8"/>
  <c r="G60" i="8"/>
  <c r="G33" i="8"/>
  <c r="H33" i="8"/>
  <c r="G45" i="8"/>
  <c r="G44" i="8"/>
  <c r="H44" i="8"/>
  <c r="H49" i="8"/>
  <c r="F24" i="8"/>
  <c r="F8" i="8"/>
  <c r="E24" i="8"/>
  <c r="E8" i="8"/>
  <c r="H8" i="8"/>
  <c r="G34" i="8"/>
  <c r="H34" i="8"/>
  <c r="F36" i="8"/>
  <c r="E36" i="8"/>
  <c r="G38" i="8"/>
  <c r="G39" i="8"/>
  <c r="G40" i="8"/>
  <c r="G41" i="8"/>
  <c r="G36" i="8"/>
  <c r="H36" i="8"/>
  <c r="H50" i="8"/>
  <c r="D4" i="8"/>
  <c r="D47" i="8"/>
  <c r="G12" i="8"/>
  <c r="G15" i="8"/>
  <c r="G18" i="8"/>
  <c r="G21" i="8"/>
  <c r="G24" i="8"/>
  <c r="G27" i="8"/>
  <c r="H41" i="8"/>
  <c r="H40" i="8"/>
  <c r="H39" i="8"/>
  <c r="H38" i="8"/>
  <c r="C8" i="8"/>
  <c r="G8" i="8"/>
  <c r="G10" i="8"/>
  <c r="G9" i="8"/>
  <c r="G30" i="8"/>
  <c r="G29" i="8"/>
  <c r="G26" i="8"/>
  <c r="G25" i="8"/>
  <c r="G23" i="8"/>
  <c r="G22" i="8"/>
  <c r="G20" i="8"/>
  <c r="G19" i="8"/>
  <c r="G17" i="8"/>
  <c r="G16" i="8"/>
  <c r="G14" i="8"/>
  <c r="G13" i="8"/>
  <c r="F26" i="8"/>
  <c r="F17" i="8"/>
  <c r="E17" i="8"/>
  <c r="F14" i="8"/>
  <c r="G32" i="8"/>
  <c r="G42" i="8"/>
  <c r="G46" i="8"/>
  <c r="F42" i="8"/>
  <c r="F46" i="8"/>
  <c r="H48" i="8"/>
  <c r="E42" i="8"/>
  <c r="E46" i="8"/>
  <c r="H32" i="8"/>
  <c r="H47" i="8"/>
  <c r="H12" i="8"/>
  <c r="H15" i="8"/>
  <c r="H18" i="8"/>
  <c r="H21" i="8"/>
  <c r="H24" i="8"/>
  <c r="H27" i="8"/>
  <c r="C34" i="8"/>
  <c r="C33" i="8"/>
  <c r="C26" i="8"/>
  <c r="C25" i="8"/>
  <c r="C23" i="8"/>
  <c r="C22" i="8"/>
  <c r="C20" i="8"/>
  <c r="C19" i="8"/>
  <c r="C17" i="8"/>
  <c r="C16" i="8"/>
  <c r="F30" i="8"/>
  <c r="E30" i="8"/>
  <c r="D30" i="8"/>
  <c r="H30" i="8"/>
  <c r="F29" i="8"/>
  <c r="E29" i="8"/>
  <c r="D29" i="8"/>
  <c r="H29" i="8"/>
  <c r="H28" i="8"/>
  <c r="E26" i="8"/>
  <c r="D26" i="8"/>
  <c r="H26" i="8"/>
  <c r="F25" i="8"/>
  <c r="E25" i="8"/>
  <c r="D25" i="8"/>
  <c r="H25" i="8"/>
  <c r="F23" i="8"/>
  <c r="E23" i="8"/>
  <c r="D23" i="8"/>
  <c r="H23" i="8"/>
  <c r="F22" i="8"/>
  <c r="E22" i="8"/>
  <c r="D22" i="8"/>
  <c r="H22" i="8"/>
  <c r="F20" i="8"/>
  <c r="E20" i="8"/>
  <c r="D20" i="8"/>
  <c r="H20" i="8"/>
  <c r="F19" i="8"/>
  <c r="E19" i="8"/>
  <c r="D19" i="8"/>
  <c r="H19" i="8"/>
  <c r="D17" i="8"/>
  <c r="H17" i="8"/>
  <c r="F16" i="8"/>
  <c r="E16" i="8"/>
  <c r="D16" i="8"/>
  <c r="H16" i="8"/>
  <c r="E14" i="8"/>
  <c r="D14" i="8"/>
  <c r="H14" i="8"/>
  <c r="F13" i="8"/>
  <c r="E13" i="8"/>
  <c r="D13" i="8"/>
  <c r="H13" i="8"/>
  <c r="F10" i="8"/>
  <c r="E10" i="8"/>
  <c r="H10" i="8"/>
  <c r="F9" i="8"/>
  <c r="E9" i="8"/>
  <c r="H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<sst xmlns="http://schemas.openxmlformats.org/spreadsheetml/2006/main" count="177" uniqueCount="153">
  <si>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</si>
  <si>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</si>
  <si>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</si>
  <si>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</si>
  <si>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</si>
  <si>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</si>
  <si>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</si>
  <si>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</si>
  <si>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</si>
  <si>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</si>
  <si>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</si>
  <si>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</si>
  <si>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</si>
  <si>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</si>
  <si>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</si>
  <si>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</si>
  <si>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</si>
  <si>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</si>
  <si>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</si>
  <si>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</si>
  <si>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</si>
  <si>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</si>
  <si>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</si>
  <si>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</si>
  <si>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</si>
  <si>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</si>
  <si>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</si>
  <si>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</si>
  <si>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</si>
  <si>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</si>
  <si>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</si>
  <si>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</si>
  <si>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</si>
  <si>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</si>
  <si>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</si>
  <si>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</si>
  <si>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</si>
  <si>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</si>
  <si>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</si>
  <si>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</si>
  <si>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</si>
  <si>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</si>
  <si>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</si>
  <si>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</si>
  <si>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</si>
  <si>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</si>
  <si>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</si>
  <si>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</si>
  <si>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</si>
  <si>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</si>
  <si>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</si>
  <si>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</si>
  <si>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</si>
  <si>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</si>
  <si>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</si>
  <si>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</si>
  <si>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</si>
  <si>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</si>
  <si>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</si>
  <si>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</si>
  <si>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</si>
  <si>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</si>
  <si>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</si>
  <si>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</si>
  <si>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</si>
  <si>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</si>
  <si>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</si>
  <si>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</si>
  <si>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</si>
  <si>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</si>
  <si>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</si>
  <si>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</si>
  <si>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</si>
  <si>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</si>
  <si>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</si>
  <si>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</si>
  <si>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7. Реклама в лифтах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</si>
  <si>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</si>
  <si>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</si>
  <si>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</si>
  <si>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</si>
  <si>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</si>
  <si>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</si>
  <si>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</si>
  <si>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</si>
  <si>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</si>
  <si>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</si>
  <si>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</si>
  <si>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</si>
  <si>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</si>
  <si>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</si>
  <si>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</si>
  <si>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</si>
  <si>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</si>
  <si>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</si>
  <si>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</si>
  <si>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</si>
  <si>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</si>
  <si>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</si>
  <si>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</si>
  <si>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</si>
  <si>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27 по ул. Нерчинская</t>
  </si>
  <si>
    <t>ООО " Ярд"</t>
  </si>
  <si>
    <t>2-260-343</t>
  </si>
  <si>
    <t>01.02.2008г.</t>
  </si>
  <si>
    <t>Часть 4</t>
  </si>
  <si>
    <t>ООО "Комфорт"</t>
  </si>
  <si>
    <t>ул. Тунгусская, 8</t>
  </si>
  <si>
    <t>Колличество проживающих</t>
  </si>
  <si>
    <t xml:space="preserve">Техническое обслуживание лифтов </t>
  </si>
  <si>
    <t>итого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</si>
  <si>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</si>
  <si>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</si>
  <si>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</si>
  <si>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</si>
  <si>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</si>
  <si>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</si>
  <si>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</si>
  <si>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</si>
  <si>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1996,2 м2</t>
  </si>
  <si>
    <t xml:space="preserve">в том числе: </t>
  </si>
  <si>
    <t>3.Коммунальные услуги, всего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</si>
  <si>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</si>
  <si>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</si>
  <si>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</si>
  <si>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</si>
  <si>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2 шт</t>
  </si>
  <si>
    <t>обязательное страхование лифтов</t>
  </si>
  <si>
    <t>5 шт</t>
  </si>
  <si>
    <t>РесоГарантия</t>
  </si>
  <si>
    <t xml:space="preserve">                                                                                                                            </t>
  </si>
  <si>
    <t xml:space="preserve">                       Отчет ООО "Управляющей компании Ленинского района"  за 2019 г.</t>
  </si>
  <si>
    <t>ООО " Восток Мегаполис"</t>
  </si>
  <si>
    <t>10509.80</t>
  </si>
  <si>
    <t>444 чел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</si>
  <si>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</si>
  <si>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</si>
  <si>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</si>
  <si>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</si>
  <si>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</si>
  <si>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Управляющая компания предлагает: замена розлива ХГВС. Установка общедомового прибора учета тепловой энергии.  Собственники  должны представить протокол  общего собрания о проведении предложенных, либо других работ в соответствии с решением общего собрания.</t>
  </si>
  <si>
    <t>А.А. Тяптин</t>
  </si>
  <si>
    <t>2-205-087</t>
  </si>
  <si>
    <t>Ремонт швов фасада</t>
  </si>
  <si>
    <t>52 пм</t>
  </si>
  <si>
    <t>ООО "ТСГ"</t>
  </si>
  <si>
    <t>Ремонт контейнерной площадки</t>
  </si>
  <si>
    <t>1 компл</t>
  </si>
  <si>
    <t>Позитив Плюс</t>
  </si>
  <si>
    <t>Установка ручек на пластиковые окна, регулировка</t>
  </si>
  <si>
    <t>переходящие остатки д/ср-в на конец  2019 г.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</si>
  <si>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492/03    от     04.03.2020 г.</t>
    </r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</si>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</sst>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164" fontId="0" fillId="0" borderId="0" xfId="0" applyNumberFormat="1"/>
    <xf numFmtId="0" fontId="0" fillId="2" borderId="0" xfId="0" applyFill="1" applyAlignment="1">
      <alignment horizontal="center"/>
    </xf>
    <xf numFmtId="2" fontId="0" fillId="0" borderId="0" xfId="0" applyNumberFormat="1"/>
    <xf numFmtId="0" fontId="0" fillId="0" borderId="0" xfId="0" applyAlignment="1"/>
    <xf numFmtId="0" fontId="4" fillId="0" borderId="0" xfId="0" applyFont="1" applyFill="1"/>
    <xf numFmtId="0" fontId="3" fillId="0" borderId="0" xfId="0" applyFont="1" applyFill="1"/>
    <xf numFmtId="164" fontId="0" fillId="0" borderId="0" xfId="0" applyNumberFormat="1" applyAlignment="1"/>
    <xf numFmtId="2" fontId="0" fillId="0" borderId="0" xfId="0" applyNumberFormat="1" applyAlignmen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 applyAlignment="1">
      <alignment horizontal="left"/>
    </xf>
    <xf numFmtId="0" fontId="9" fillId="0" borderId="0" xfId="0" applyFont="1" applyBorder="1"/>
    <xf numFmtId="0" fontId="3" fillId="0" borderId="0" xfId="0" applyFont="1" applyBorder="1"/>
    <xf numFmtId="0" fontId="3" fillId="0" borderId="12" xfId="0" applyFont="1" applyBorder="1"/>
    <xf numFmtId="0" fontId="4" fillId="0" borderId="0" xfId="0" applyFont="1" applyBorder="1"/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8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9" fillId="2" borderId="8" xfId="0" applyFont="1" applyFill="1" applyBorder="1" applyAlignment="1"/>
    <xf numFmtId="0" fontId="3" fillId="2" borderId="1" xfId="0" applyFont="1" applyFill="1" applyBorder="1" applyAlignment="1"/>
    <xf numFmtId="0" fontId="9" fillId="2" borderId="1" xfId="0" applyFont="1" applyFill="1" applyBorder="1" applyAlignment="1"/>
    <xf numFmtId="0" fontId="3" fillId="2" borderId="1" xfId="0" applyFont="1" applyFill="1" applyBorder="1"/>
    <xf numFmtId="0" fontId="9" fillId="2" borderId="0" xfId="0" applyFont="1" applyFill="1" applyBorder="1" applyAlignment="1"/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/>
    <xf numFmtId="0" fontId="0" fillId="2" borderId="0" xfId="0" applyFill="1" applyBorder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9" fontId="6" fillId="2" borderId="0" xfId="3" applyFont="1" applyFill="1"/>
    <xf numFmtId="9" fontId="6" fillId="2" borderId="0" xfId="3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0" fillId="2" borderId="8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7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6" fillId="2" borderId="2" xfId="0" applyFont="1" applyFill="1" applyBorder="1" applyAlignment="1"/>
    <xf numFmtId="0" fontId="12" fillId="2" borderId="2" xfId="0" applyFont="1" applyFill="1" applyBorder="1" applyAlignment="1"/>
    <xf numFmtId="0" fontId="4" fillId="2" borderId="7" xfId="0" applyFont="1" applyFill="1" applyBorder="1" applyAlignment="1"/>
    <xf numFmtId="0" fontId="9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/>
    <xf numFmtId="0" fontId="9" fillId="2" borderId="8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2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C9" sqref="C9:D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9</v>
      </c>
      <c r="C3" s="18" t="s">
        <v>101</v>
      </c>
    </row>
    <row r="4" spans="1:4" ht="14.25" customHeight="1" x14ac:dyDescent="0.25">
      <c r="A4" s="16" t="s">
        <v>151</v>
      </c>
      <c r="C4" s="4"/>
    </row>
    <row r="5" spans="1:4" ht="15" customHeight="1" x14ac:dyDescent="0.25">
      <c r="A5" s="4" t="s">
        <v>7</v>
      </c>
      <c r="C5" s="4"/>
    </row>
    <row r="6" spans="1:4" s="17" customFormat="1" ht="12.75" customHeight="1" x14ac:dyDescent="0.25">
      <c r="A6" s="4" t="s">
        <v>51</v>
      </c>
      <c r="C6" s="15"/>
    </row>
    <row r="7" spans="1:4" s="17" customFormat="1" ht="12.75" customHeight="1" x14ac:dyDescent="0.25">
      <c r="A7" s="5"/>
      <c r="B7"/>
      <c r="C7"/>
      <c r="D7"/>
    </row>
    <row r="8" spans="1:4" s="3" customFormat="1" ht="15" customHeight="1" x14ac:dyDescent="0.25">
      <c r="A8" s="10" t="s">
        <v>0</v>
      </c>
      <c r="B8" s="11" t="s">
        <v>8</v>
      </c>
      <c r="C8" s="21" t="s">
        <v>48</v>
      </c>
      <c r="D8" s="9"/>
    </row>
    <row r="9" spans="1:4" s="3" customFormat="1" ht="12" customHeight="1" x14ac:dyDescent="0.25">
      <c r="A9" s="10" t="s">
        <v>1</v>
      </c>
      <c r="B9" s="11" t="s">
        <v>10</v>
      </c>
      <c r="C9" s="102" t="s">
        <v>152</v>
      </c>
      <c r="D9" s="103"/>
    </row>
    <row r="10" spans="1:4" s="3" customFormat="1" ht="24" customHeight="1" x14ac:dyDescent="0.25">
      <c r="A10" s="10" t="s">
        <v>2</v>
      </c>
      <c r="B10" s="12" t="s">
        <v>11</v>
      </c>
      <c r="C10" s="104" t="s">
        <v>86</v>
      </c>
      <c r="D10" s="101"/>
    </row>
    <row r="11" spans="1:4" s="3" customFormat="1" ht="15" customHeight="1" x14ac:dyDescent="0.25">
      <c r="A11" s="10" t="s">
        <v>3</v>
      </c>
      <c r="B11" s="11" t="s">
        <v>12</v>
      </c>
      <c r="C11" s="105" t="s">
        <v>13</v>
      </c>
      <c r="D11" s="106"/>
    </row>
    <row r="12" spans="1:4" s="3" customFormat="1" ht="18" customHeight="1" x14ac:dyDescent="0.25">
      <c r="A12" s="110">
        <v>5</v>
      </c>
      <c r="B12" s="110" t="s">
        <v>87</v>
      </c>
      <c r="C12" s="24" t="s">
        <v>88</v>
      </c>
      <c r="D12" s="25" t="s">
        <v>89</v>
      </c>
    </row>
    <row r="13" spans="1:4" s="3" customFormat="1" ht="14.25" customHeight="1" x14ac:dyDescent="0.25">
      <c r="A13" s="110"/>
      <c r="B13" s="110"/>
      <c r="C13" s="24" t="s">
        <v>90</v>
      </c>
      <c r="D13" s="25" t="s">
        <v>91</v>
      </c>
    </row>
    <row r="14" spans="1:4" s="3" customFormat="1" x14ac:dyDescent="0.25">
      <c r="A14" s="110"/>
      <c r="B14" s="110"/>
      <c r="C14" s="24" t="s">
        <v>92</v>
      </c>
      <c r="D14" s="25" t="s">
        <v>93</v>
      </c>
    </row>
    <row r="15" spans="1:4" s="3" customFormat="1" ht="16.5" customHeight="1" x14ac:dyDescent="0.25">
      <c r="A15" s="110"/>
      <c r="B15" s="110"/>
      <c r="C15" s="24" t="s">
        <v>94</v>
      </c>
      <c r="D15" s="25" t="s">
        <v>96</v>
      </c>
    </row>
    <row r="16" spans="1:4" s="3" customFormat="1" ht="16.5" customHeight="1" x14ac:dyDescent="0.25">
      <c r="A16" s="110"/>
      <c r="B16" s="110"/>
      <c r="C16" s="24" t="s">
        <v>95</v>
      </c>
      <c r="D16" s="25" t="s">
        <v>89</v>
      </c>
    </row>
    <row r="17" spans="1:4" s="5" customFormat="1" ht="15.75" customHeight="1" x14ac:dyDescent="0.25">
      <c r="A17" s="110"/>
      <c r="B17" s="110"/>
      <c r="C17" s="24" t="s">
        <v>97</v>
      </c>
      <c r="D17" s="25" t="s">
        <v>98</v>
      </c>
    </row>
    <row r="18" spans="1:4" s="5" customFormat="1" ht="15.75" customHeight="1" x14ac:dyDescent="0.25">
      <c r="A18" s="110"/>
      <c r="B18" s="110"/>
      <c r="C18" s="26" t="s">
        <v>99</v>
      </c>
      <c r="D18" s="25" t="s">
        <v>100</v>
      </c>
    </row>
    <row r="19" spans="1:4" ht="21.75" customHeight="1" x14ac:dyDescent="0.25">
      <c r="A19" s="10" t="s">
        <v>4</v>
      </c>
      <c r="B19" s="11" t="s">
        <v>14</v>
      </c>
      <c r="C19" s="111" t="s">
        <v>75</v>
      </c>
      <c r="D19" s="112"/>
    </row>
    <row r="20" spans="1:4" s="5" customFormat="1" ht="28.5" customHeight="1" x14ac:dyDescent="0.25">
      <c r="A20" s="10" t="s">
        <v>5</v>
      </c>
      <c r="B20" s="11" t="s">
        <v>15</v>
      </c>
      <c r="C20" s="113" t="s">
        <v>55</v>
      </c>
      <c r="D20" s="114"/>
    </row>
    <row r="21" spans="1:4" s="5" customFormat="1" ht="15" customHeight="1" x14ac:dyDescent="0.25">
      <c r="A21" s="10" t="s">
        <v>6</v>
      </c>
      <c r="B21" s="11" t="s">
        <v>16</v>
      </c>
      <c r="C21" s="104" t="s">
        <v>17</v>
      </c>
      <c r="D21" s="115"/>
    </row>
    <row r="22" spans="1:4" ht="13.5" customHeight="1" x14ac:dyDescent="0.25">
      <c r="A22" s="19"/>
      <c r="B22" s="20"/>
      <c r="C22" s="19"/>
      <c r="D22" s="39"/>
    </row>
    <row r="23" spans="1:4" x14ac:dyDescent="0.25">
      <c r="A23" s="8" t="s">
        <v>18</v>
      </c>
      <c r="B23" s="13"/>
      <c r="C23" s="13"/>
      <c r="D23" s="40"/>
    </row>
    <row r="24" spans="1:4" ht="23.25" x14ac:dyDescent="0.25">
      <c r="A24" s="6"/>
      <c r="B24" s="14" t="s">
        <v>19</v>
      </c>
      <c r="C24" s="7" t="s">
        <v>20</v>
      </c>
      <c r="D24" s="38" t="s">
        <v>21</v>
      </c>
    </row>
    <row r="25" spans="1:4" ht="25.5" customHeight="1" x14ac:dyDescent="0.25">
      <c r="A25" s="107" t="s">
        <v>24</v>
      </c>
      <c r="B25" s="108"/>
      <c r="C25" s="108"/>
      <c r="D25" s="109"/>
    </row>
    <row r="26" spans="1:4" ht="12" customHeight="1" x14ac:dyDescent="0.25">
      <c r="A26" s="35"/>
      <c r="B26" s="36"/>
      <c r="C26" s="36"/>
      <c r="D26" s="37"/>
    </row>
    <row r="27" spans="1:4" x14ac:dyDescent="0.25">
      <c r="A27" s="7">
        <v>1</v>
      </c>
      <c r="B27" s="6" t="s">
        <v>102</v>
      </c>
      <c r="C27" s="6" t="s">
        <v>22</v>
      </c>
      <c r="D27" s="6" t="s">
        <v>23</v>
      </c>
    </row>
    <row r="28" spans="1:4" ht="14.25" customHeight="1" x14ac:dyDescent="0.25">
      <c r="A28" s="41" t="s">
        <v>25</v>
      </c>
      <c r="B28" s="42"/>
      <c r="C28" s="42"/>
      <c r="D28" s="43"/>
    </row>
    <row r="29" spans="1:4" ht="13.5" customHeight="1" x14ac:dyDescent="0.25">
      <c r="A29" s="7">
        <v>1</v>
      </c>
      <c r="B29" s="6" t="s">
        <v>106</v>
      </c>
      <c r="C29" s="6" t="s">
        <v>22</v>
      </c>
      <c r="D29" s="6" t="s">
        <v>103</v>
      </c>
    </row>
    <row r="30" spans="1:4" x14ac:dyDescent="0.25">
      <c r="A30" s="41" t="s">
        <v>40</v>
      </c>
      <c r="B30" s="42"/>
      <c r="C30" s="42"/>
      <c r="D30" s="43"/>
    </row>
    <row r="31" spans="1:4" x14ac:dyDescent="0.25">
      <c r="A31" s="41" t="s">
        <v>41</v>
      </c>
      <c r="B31" s="42"/>
      <c r="C31" s="42"/>
      <c r="D31" s="43"/>
    </row>
    <row r="32" spans="1:4" x14ac:dyDescent="0.25">
      <c r="A32" s="7">
        <v>1</v>
      </c>
      <c r="B32" s="6" t="s">
        <v>132</v>
      </c>
      <c r="C32" s="6" t="s">
        <v>107</v>
      </c>
      <c r="D32" s="6" t="s">
        <v>26</v>
      </c>
    </row>
    <row r="33" spans="1:4" x14ac:dyDescent="0.25">
      <c r="A33" s="41" t="s">
        <v>27</v>
      </c>
      <c r="B33" s="42"/>
      <c r="C33" s="42"/>
      <c r="D33" s="43"/>
    </row>
    <row r="34" spans="1:4" x14ac:dyDescent="0.25">
      <c r="A34" s="7">
        <v>1</v>
      </c>
      <c r="B34" s="6" t="s">
        <v>28</v>
      </c>
      <c r="C34" s="6" t="s">
        <v>22</v>
      </c>
      <c r="D34" s="6" t="s">
        <v>29</v>
      </c>
    </row>
    <row r="35" spans="1:4" ht="15" customHeight="1" x14ac:dyDescent="0.25">
      <c r="A35" s="41" t="s">
        <v>30</v>
      </c>
      <c r="B35" s="42"/>
      <c r="C35" s="42"/>
      <c r="D35" s="43"/>
    </row>
    <row r="36" spans="1:4" x14ac:dyDescent="0.25">
      <c r="A36" s="7">
        <v>1</v>
      </c>
      <c r="B36" s="6" t="s">
        <v>31</v>
      </c>
      <c r="C36" s="6" t="s">
        <v>22</v>
      </c>
      <c r="D36" s="6" t="s">
        <v>23</v>
      </c>
    </row>
    <row r="37" spans="1:4" x14ac:dyDescent="0.25">
      <c r="A37" s="44" t="s">
        <v>49</v>
      </c>
      <c r="B37" s="42"/>
      <c r="C37" s="42"/>
      <c r="D37" s="43"/>
    </row>
    <row r="38" spans="1:4" ht="15" customHeight="1" x14ac:dyDescent="0.25">
      <c r="A38" s="7">
        <v>1</v>
      </c>
      <c r="B38" s="6" t="s">
        <v>32</v>
      </c>
      <c r="C38" s="100">
        <v>1985</v>
      </c>
      <c r="D38" s="99"/>
    </row>
    <row r="39" spans="1:4" x14ac:dyDescent="0.25">
      <c r="A39" s="7">
        <v>2</v>
      </c>
      <c r="B39" s="6" t="s">
        <v>34</v>
      </c>
      <c r="C39" s="100">
        <v>9</v>
      </c>
      <c r="D39" s="99"/>
    </row>
    <row r="40" spans="1:4" x14ac:dyDescent="0.25">
      <c r="A40" s="7">
        <v>3</v>
      </c>
      <c r="B40" s="6" t="s">
        <v>35</v>
      </c>
      <c r="C40" s="100">
        <v>5</v>
      </c>
      <c r="D40" s="99"/>
    </row>
    <row r="41" spans="1:4" ht="15" customHeight="1" x14ac:dyDescent="0.25">
      <c r="A41" s="7">
        <v>4</v>
      </c>
      <c r="B41" s="6" t="s">
        <v>33</v>
      </c>
      <c r="C41" s="100">
        <v>5</v>
      </c>
      <c r="D41" s="99"/>
    </row>
    <row r="42" spans="1:4" x14ac:dyDescent="0.25">
      <c r="A42" s="7">
        <v>5</v>
      </c>
      <c r="B42" s="6" t="s">
        <v>36</v>
      </c>
      <c r="C42" s="100">
        <v>5</v>
      </c>
      <c r="D42" s="99"/>
    </row>
    <row r="43" spans="1:4" x14ac:dyDescent="0.25">
      <c r="A43" s="7">
        <v>6</v>
      </c>
      <c r="B43" s="6" t="s">
        <v>37</v>
      </c>
      <c r="C43" s="100" t="s">
        <v>133</v>
      </c>
      <c r="D43" s="99"/>
    </row>
    <row r="44" spans="1:4" ht="15" customHeight="1" x14ac:dyDescent="0.25">
      <c r="A44" s="7">
        <v>7</v>
      </c>
      <c r="B44" s="6" t="s">
        <v>38</v>
      </c>
      <c r="C44" s="100" t="s">
        <v>77</v>
      </c>
      <c r="D44" s="99"/>
    </row>
    <row r="45" spans="1:4" x14ac:dyDescent="0.25">
      <c r="A45" s="7">
        <v>8</v>
      </c>
      <c r="B45" s="6" t="s">
        <v>39</v>
      </c>
      <c r="C45" s="100" t="s">
        <v>119</v>
      </c>
      <c r="D45" s="99"/>
    </row>
    <row r="46" spans="1:4" x14ac:dyDescent="0.25">
      <c r="A46" s="7">
        <v>9</v>
      </c>
      <c r="B46" s="6" t="s">
        <v>108</v>
      </c>
      <c r="C46" s="100" t="s">
        <v>134</v>
      </c>
      <c r="D46" s="101"/>
    </row>
    <row r="47" spans="1:4" x14ac:dyDescent="0.25">
      <c r="A47" s="7">
        <v>10</v>
      </c>
      <c r="B47" s="6" t="s">
        <v>74</v>
      </c>
      <c r="C47" s="98" t="s">
        <v>104</v>
      </c>
      <c r="D47" s="99"/>
    </row>
    <row r="51" spans="5:5" x14ac:dyDescent="0.25">
      <c r="E51" t="s">
        <v>130</v>
      </c>
    </row>
  </sheetData>
  <mergeCells count="19">
    <mergeCell ref="C40:D40"/>
    <mergeCell ref="C38:D38"/>
    <mergeCell ref="C39:D39"/>
    <mergeCell ref="C9:D9"/>
    <mergeCell ref="C10:D10"/>
    <mergeCell ref="C11:D11"/>
    <mergeCell ref="A25:D25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6" workbookViewId="0">
      <selection sqref="A1:H78"/>
    </sheetView>
  </sheetViews>
  <sheetFormatPr defaultRowHeight="15" x14ac:dyDescent="0.25"/>
  <cols>
    <col min="1" max="1" width="15.85546875" customWidth="1"/>
    <col min="2" max="2" width="13.42578125" style="22" customWidth="1"/>
    <col min="3" max="3" width="8.5703125" style="23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42578125" customWidth="1"/>
  </cols>
  <sheetData>
    <row r="1" spans="1:12" x14ac:dyDescent="0.25">
      <c r="A1" s="45" t="s">
        <v>112</v>
      </c>
      <c r="B1" s="46"/>
      <c r="C1" s="28"/>
      <c r="D1" s="28"/>
      <c r="E1" s="46"/>
      <c r="F1" s="46"/>
      <c r="G1" s="46"/>
      <c r="H1" s="46"/>
    </row>
    <row r="2" spans="1:12" ht="13.5" customHeight="1" x14ac:dyDescent="0.25">
      <c r="A2" s="45" t="s">
        <v>135</v>
      </c>
      <c r="B2" s="46"/>
      <c r="C2" s="28"/>
      <c r="D2" s="28"/>
      <c r="E2" s="46"/>
      <c r="F2" s="46"/>
      <c r="G2" s="46"/>
      <c r="H2" s="46"/>
    </row>
    <row r="3" spans="1:12" ht="56.25" customHeight="1" x14ac:dyDescent="0.25">
      <c r="A3" s="128" t="s">
        <v>61</v>
      </c>
      <c r="B3" s="129"/>
      <c r="C3" s="47" t="s">
        <v>62</v>
      </c>
      <c r="D3" s="48" t="s">
        <v>63</v>
      </c>
      <c r="E3" s="48" t="s">
        <v>64</v>
      </c>
      <c r="F3" s="48" t="s">
        <v>65</v>
      </c>
      <c r="G3" s="49" t="s">
        <v>66</v>
      </c>
      <c r="H3" s="48" t="s">
        <v>67</v>
      </c>
      <c r="K3" s="27"/>
      <c r="L3" s="27"/>
    </row>
    <row r="4" spans="1:12" ht="21.75" customHeight="1" x14ac:dyDescent="0.25">
      <c r="A4" s="135" t="s">
        <v>137</v>
      </c>
      <c r="B4" s="136"/>
      <c r="C4" s="47"/>
      <c r="D4" s="48">
        <f>D5+D6</f>
        <v>1253.04</v>
      </c>
      <c r="E4" s="48"/>
      <c r="F4" s="48"/>
      <c r="G4" s="49"/>
      <c r="H4" s="48"/>
      <c r="K4" s="27"/>
      <c r="L4" s="27"/>
    </row>
    <row r="5" spans="1:12" ht="15" customHeight="1" x14ac:dyDescent="0.25">
      <c r="A5" s="50" t="s">
        <v>113</v>
      </c>
      <c r="B5" s="51"/>
      <c r="C5" s="47"/>
      <c r="D5" s="48">
        <v>1908.48</v>
      </c>
      <c r="E5" s="48"/>
      <c r="F5" s="48"/>
      <c r="G5" s="49"/>
      <c r="H5" s="48"/>
      <c r="K5" s="27"/>
      <c r="L5" s="27"/>
    </row>
    <row r="6" spans="1:12" ht="12.75" customHeight="1" x14ac:dyDescent="0.25">
      <c r="A6" s="50" t="s">
        <v>114</v>
      </c>
      <c r="B6" s="51"/>
      <c r="C6" s="47"/>
      <c r="D6" s="48">
        <v>-655.44</v>
      </c>
      <c r="E6" s="48"/>
      <c r="F6" s="48"/>
      <c r="G6" s="49"/>
      <c r="H6" s="48"/>
      <c r="K6" s="27"/>
      <c r="L6" s="27"/>
    </row>
    <row r="7" spans="1:12" ht="14.25" customHeight="1" x14ac:dyDescent="0.25">
      <c r="A7" s="131" t="s">
        <v>136</v>
      </c>
      <c r="B7" s="119"/>
      <c r="C7" s="119"/>
      <c r="D7" s="119"/>
      <c r="E7" s="119"/>
      <c r="F7" s="119"/>
      <c r="G7" s="119"/>
      <c r="H7" s="137"/>
      <c r="K7" s="27"/>
      <c r="L7" s="27"/>
    </row>
    <row r="8" spans="1:12" ht="17.25" customHeight="1" x14ac:dyDescent="0.25">
      <c r="A8" s="128" t="s">
        <v>68</v>
      </c>
      <c r="B8" s="130"/>
      <c r="C8" s="52">
        <f>C12+C15+C18+C21+C24+C27</f>
        <v>21.490000000000002</v>
      </c>
      <c r="D8" s="53">
        <v>-629.87</v>
      </c>
      <c r="E8" s="52">
        <f>E12+E15+E18+E21+E24+E27</f>
        <v>2703.4199999999996</v>
      </c>
      <c r="F8" s="52">
        <f>F12+F15+F18+F21+F24+F27</f>
        <v>2629.4399999999996</v>
      </c>
      <c r="G8" s="52">
        <f>G12+G15+G18+G21+G24+G27</f>
        <v>2629.4399999999996</v>
      </c>
      <c r="H8" s="54">
        <f>F8-E8+D8</f>
        <v>-703.85</v>
      </c>
    </row>
    <row r="9" spans="1:12" x14ac:dyDescent="0.25">
      <c r="A9" s="55" t="s">
        <v>69</v>
      </c>
      <c r="B9" s="56"/>
      <c r="C9" s="57">
        <f>C8-C10</f>
        <v>19.341000000000001</v>
      </c>
      <c r="D9" s="58">
        <v>-566.9</v>
      </c>
      <c r="E9" s="57">
        <f>E8-E10</f>
        <v>2433.0779999999995</v>
      </c>
      <c r="F9" s="57">
        <f>F8-F10</f>
        <v>2366.4959999999996</v>
      </c>
      <c r="G9" s="57">
        <f>G8-G10</f>
        <v>2366.4959999999996</v>
      </c>
      <c r="H9" s="54">
        <f t="shared" ref="H9:H10" si="0">F9-E9+D9</f>
        <v>-633.48199999999986</v>
      </c>
      <c r="K9" s="29"/>
    </row>
    <row r="10" spans="1:12" x14ac:dyDescent="0.25">
      <c r="A10" s="118" t="s">
        <v>70</v>
      </c>
      <c r="B10" s="119"/>
      <c r="C10" s="57">
        <f>C8*10%</f>
        <v>2.1490000000000005</v>
      </c>
      <c r="D10" s="58">
        <v>-62.98</v>
      </c>
      <c r="E10" s="57">
        <f>E8*10%</f>
        <v>270.34199999999998</v>
      </c>
      <c r="F10" s="57">
        <f>F8*10%</f>
        <v>262.94399999999996</v>
      </c>
      <c r="G10" s="57">
        <f>G8*10%</f>
        <v>262.94399999999996</v>
      </c>
      <c r="H10" s="54">
        <f t="shared" si="0"/>
        <v>-70.378000000000014</v>
      </c>
    </row>
    <row r="11" spans="1:12" ht="12.75" customHeight="1" x14ac:dyDescent="0.25">
      <c r="A11" s="131" t="s">
        <v>71</v>
      </c>
      <c r="B11" s="132"/>
      <c r="C11" s="132"/>
      <c r="D11" s="132"/>
      <c r="E11" s="132"/>
      <c r="F11" s="132"/>
      <c r="G11" s="132"/>
      <c r="H11" s="130"/>
    </row>
    <row r="12" spans="1:12" x14ac:dyDescent="0.25">
      <c r="A12" s="133" t="s">
        <v>52</v>
      </c>
      <c r="B12" s="134"/>
      <c r="C12" s="52">
        <v>5.75</v>
      </c>
      <c r="D12" s="59">
        <v>-181.62</v>
      </c>
      <c r="E12" s="57">
        <v>724.05</v>
      </c>
      <c r="F12" s="57">
        <v>704.57</v>
      </c>
      <c r="G12" s="57">
        <f>F12</f>
        <v>704.57</v>
      </c>
      <c r="H12" s="58">
        <f>F12-E12+D12</f>
        <v>-201.09999999999991</v>
      </c>
    </row>
    <row r="13" spans="1:12" x14ac:dyDescent="0.25">
      <c r="A13" s="55" t="s">
        <v>69</v>
      </c>
      <c r="B13" s="56"/>
      <c r="C13" s="57">
        <f>C12-C14</f>
        <v>5.1749999999999998</v>
      </c>
      <c r="D13" s="58">
        <f>D12-D14</f>
        <v>-163.458</v>
      </c>
      <c r="E13" s="57">
        <f>E12-E14</f>
        <v>651.64499999999998</v>
      </c>
      <c r="F13" s="57">
        <f>F12-F14</f>
        <v>634.11300000000006</v>
      </c>
      <c r="G13" s="57">
        <f>G12-G14</f>
        <v>634.11300000000006</v>
      </c>
      <c r="H13" s="58">
        <f t="shared" ref="H13:H30" si="1">F13-E13+D13</f>
        <v>-180.98999999999992</v>
      </c>
    </row>
    <row r="14" spans="1:12" x14ac:dyDescent="0.25">
      <c r="A14" s="118" t="s">
        <v>70</v>
      </c>
      <c r="B14" s="119"/>
      <c r="C14" s="57">
        <f>C12*10%</f>
        <v>0.57500000000000007</v>
      </c>
      <c r="D14" s="58">
        <f>D12*10%</f>
        <v>-18.162000000000003</v>
      </c>
      <c r="E14" s="57">
        <f>E12*10%</f>
        <v>72.405000000000001</v>
      </c>
      <c r="F14" s="57">
        <f>F12*10%</f>
        <v>70.457000000000008</v>
      </c>
      <c r="G14" s="57">
        <f>G12*10%</f>
        <v>70.457000000000008</v>
      </c>
      <c r="H14" s="58">
        <f t="shared" si="1"/>
        <v>-20.109999999999996</v>
      </c>
    </row>
    <row r="15" spans="1:12" ht="23.25" customHeight="1" x14ac:dyDescent="0.25">
      <c r="A15" s="133" t="s">
        <v>42</v>
      </c>
      <c r="B15" s="134"/>
      <c r="C15" s="52">
        <v>3.51</v>
      </c>
      <c r="D15" s="59">
        <v>-109.88</v>
      </c>
      <c r="E15" s="57">
        <v>442</v>
      </c>
      <c r="F15" s="57">
        <v>434.65</v>
      </c>
      <c r="G15" s="57">
        <f>F15</f>
        <v>434.65</v>
      </c>
      <c r="H15" s="58">
        <f t="shared" si="1"/>
        <v>-117.23000000000002</v>
      </c>
    </row>
    <row r="16" spans="1:12" x14ac:dyDescent="0.25">
      <c r="A16" s="55" t="s">
        <v>69</v>
      </c>
      <c r="B16" s="56"/>
      <c r="C16" s="57">
        <f>C15-C17</f>
        <v>3.1589999999999998</v>
      </c>
      <c r="D16" s="58">
        <f>D15-D17</f>
        <v>-98.891999999999996</v>
      </c>
      <c r="E16" s="57">
        <f>E15-E17</f>
        <v>397.8</v>
      </c>
      <c r="F16" s="57">
        <f>F15-F17</f>
        <v>391.18499999999995</v>
      </c>
      <c r="G16" s="57">
        <f>G15-G17</f>
        <v>391.18499999999995</v>
      </c>
      <c r="H16" s="58">
        <f t="shared" si="1"/>
        <v>-105.50700000000006</v>
      </c>
    </row>
    <row r="17" spans="1:11" ht="15" customHeight="1" x14ac:dyDescent="0.25">
      <c r="A17" s="118" t="s">
        <v>70</v>
      </c>
      <c r="B17" s="119"/>
      <c r="C17" s="57">
        <f>C15*10%</f>
        <v>0.35099999999999998</v>
      </c>
      <c r="D17" s="58">
        <f>D15*10%</f>
        <v>-10.988</v>
      </c>
      <c r="E17" s="57">
        <f>E15*10%</f>
        <v>44.2</v>
      </c>
      <c r="F17" s="57">
        <f>F15*10%</f>
        <v>43.465000000000003</v>
      </c>
      <c r="G17" s="57">
        <f>G15*10%</f>
        <v>43.465000000000003</v>
      </c>
      <c r="H17" s="58">
        <f t="shared" si="1"/>
        <v>-11.722999999999999</v>
      </c>
    </row>
    <row r="18" spans="1:11" ht="13.5" customHeight="1" x14ac:dyDescent="0.25">
      <c r="A18" s="133" t="s">
        <v>53</v>
      </c>
      <c r="B18" s="134"/>
      <c r="C18" s="60">
        <v>2.41</v>
      </c>
      <c r="D18" s="59">
        <v>-75.569999999999993</v>
      </c>
      <c r="E18" s="57">
        <v>303.49</v>
      </c>
      <c r="F18" s="57">
        <v>295.36</v>
      </c>
      <c r="G18" s="57">
        <f>F18</f>
        <v>295.36</v>
      </c>
      <c r="H18" s="58">
        <f t="shared" si="1"/>
        <v>-83.699999999999989</v>
      </c>
    </row>
    <row r="19" spans="1:11" ht="13.5" customHeight="1" x14ac:dyDescent="0.25">
      <c r="A19" s="55" t="s">
        <v>69</v>
      </c>
      <c r="B19" s="56"/>
      <c r="C19" s="57">
        <f>C18-C20</f>
        <v>2.169</v>
      </c>
      <c r="D19" s="58">
        <f>D18-D20</f>
        <v>-68.012999999999991</v>
      </c>
      <c r="E19" s="57">
        <f>E18-E20</f>
        <v>273.14100000000002</v>
      </c>
      <c r="F19" s="57">
        <f>F18-F20</f>
        <v>265.82400000000001</v>
      </c>
      <c r="G19" s="57">
        <f>G18-G20</f>
        <v>265.82400000000001</v>
      </c>
      <c r="H19" s="58">
        <f t="shared" si="1"/>
        <v>-75.33</v>
      </c>
    </row>
    <row r="20" spans="1:11" ht="12.75" customHeight="1" x14ac:dyDescent="0.25">
      <c r="A20" s="118" t="s">
        <v>70</v>
      </c>
      <c r="B20" s="119"/>
      <c r="C20" s="57">
        <f>C18*10%</f>
        <v>0.24100000000000002</v>
      </c>
      <c r="D20" s="58">
        <f>D18*10%</f>
        <v>-7.5569999999999995</v>
      </c>
      <c r="E20" s="57">
        <f>E18*10%</f>
        <v>30.349000000000004</v>
      </c>
      <c r="F20" s="57">
        <f>F18*10%</f>
        <v>29.536000000000001</v>
      </c>
      <c r="G20" s="57">
        <f>G18*10%</f>
        <v>29.536000000000001</v>
      </c>
      <c r="H20" s="58">
        <f t="shared" si="1"/>
        <v>-8.370000000000001</v>
      </c>
    </row>
    <row r="21" spans="1:11" x14ac:dyDescent="0.25">
      <c r="A21" s="133" t="s">
        <v>54</v>
      </c>
      <c r="B21" s="134"/>
      <c r="C21" s="52">
        <v>1.1299999999999999</v>
      </c>
      <c r="D21" s="59">
        <v>-35.68</v>
      </c>
      <c r="E21" s="57">
        <v>142.29</v>
      </c>
      <c r="F21" s="57">
        <v>138.46</v>
      </c>
      <c r="G21" s="57">
        <f>F21</f>
        <v>138.46</v>
      </c>
      <c r="H21" s="58">
        <f t="shared" si="1"/>
        <v>-39.509999999999984</v>
      </c>
    </row>
    <row r="22" spans="1:11" ht="14.25" customHeight="1" x14ac:dyDescent="0.25">
      <c r="A22" s="55" t="s">
        <v>69</v>
      </c>
      <c r="B22" s="56"/>
      <c r="C22" s="57">
        <f>C21-C23</f>
        <v>1.0169999999999999</v>
      </c>
      <c r="D22" s="58">
        <f>D21-D23</f>
        <v>-32.112000000000002</v>
      </c>
      <c r="E22" s="57">
        <f>E21-E23</f>
        <v>128.06099999999998</v>
      </c>
      <c r="F22" s="57">
        <f>F21-F23</f>
        <v>124.614</v>
      </c>
      <c r="G22" s="57">
        <f>G21-G23</f>
        <v>124.614</v>
      </c>
      <c r="H22" s="58">
        <f t="shared" si="1"/>
        <v>-35.558999999999976</v>
      </c>
    </row>
    <row r="23" spans="1:11" ht="14.25" customHeight="1" x14ac:dyDescent="0.25">
      <c r="A23" s="118" t="s">
        <v>70</v>
      </c>
      <c r="B23" s="119"/>
      <c r="C23" s="57">
        <f>C21*10%</f>
        <v>0.11299999999999999</v>
      </c>
      <c r="D23" s="58">
        <f>D21*10%</f>
        <v>-3.5680000000000001</v>
      </c>
      <c r="E23" s="57">
        <f>E21*10%</f>
        <v>14.228999999999999</v>
      </c>
      <c r="F23" s="57">
        <f>F21*10%</f>
        <v>13.846000000000002</v>
      </c>
      <c r="G23" s="57">
        <f>G21*10%</f>
        <v>13.846000000000002</v>
      </c>
      <c r="H23" s="58">
        <f t="shared" si="1"/>
        <v>-3.9509999999999974</v>
      </c>
      <c r="K23" s="27"/>
    </row>
    <row r="24" spans="1:11" ht="14.25" customHeight="1" x14ac:dyDescent="0.25">
      <c r="A24" s="61" t="s">
        <v>43</v>
      </c>
      <c r="B24" s="62"/>
      <c r="C24" s="52">
        <v>4.43</v>
      </c>
      <c r="D24" s="59">
        <v>-108.14</v>
      </c>
      <c r="E24" s="57">
        <f>540.78+4.62+1.16+11.35</f>
        <v>557.91</v>
      </c>
      <c r="F24" s="57">
        <f>521.08+4.25+1.06+10.93</f>
        <v>537.31999999999994</v>
      </c>
      <c r="G24" s="57">
        <f>F24</f>
        <v>537.31999999999994</v>
      </c>
      <c r="H24" s="58">
        <f t="shared" si="1"/>
        <v>-128.73000000000002</v>
      </c>
    </row>
    <row r="25" spans="1:11" ht="14.25" customHeight="1" x14ac:dyDescent="0.25">
      <c r="A25" s="55" t="s">
        <v>69</v>
      </c>
      <c r="B25" s="56"/>
      <c r="C25" s="57">
        <f>C24-C26</f>
        <v>3.9869999999999997</v>
      </c>
      <c r="D25" s="58">
        <f>D24-D26</f>
        <v>-97.325999999999993</v>
      </c>
      <c r="E25" s="57">
        <f>E24-E26</f>
        <v>502.11899999999997</v>
      </c>
      <c r="F25" s="57">
        <f>F24-F26</f>
        <v>483.58799999999997</v>
      </c>
      <c r="G25" s="57">
        <f>G24-G26</f>
        <v>483.58799999999997</v>
      </c>
      <c r="H25" s="58">
        <f t="shared" si="1"/>
        <v>-115.857</v>
      </c>
    </row>
    <row r="26" spans="1:11" x14ac:dyDescent="0.25">
      <c r="A26" s="118" t="s">
        <v>70</v>
      </c>
      <c r="B26" s="119"/>
      <c r="C26" s="57">
        <f>C24*10%</f>
        <v>0.443</v>
      </c>
      <c r="D26" s="58">
        <f>D24*10%</f>
        <v>-10.814</v>
      </c>
      <c r="E26" s="57">
        <f>E24*10%</f>
        <v>55.790999999999997</v>
      </c>
      <c r="F26" s="57">
        <f>F24*10%</f>
        <v>53.731999999999999</v>
      </c>
      <c r="G26" s="57">
        <f>G24*10%</f>
        <v>53.731999999999999</v>
      </c>
      <c r="H26" s="58">
        <f t="shared" si="1"/>
        <v>-12.872999999999998</v>
      </c>
    </row>
    <row r="27" spans="1:11" ht="14.25" customHeight="1" x14ac:dyDescent="0.25">
      <c r="A27" s="120" t="s">
        <v>44</v>
      </c>
      <c r="B27" s="121"/>
      <c r="C27" s="124">
        <v>4.26</v>
      </c>
      <c r="D27" s="126">
        <v>-118.9</v>
      </c>
      <c r="E27" s="116">
        <v>533.67999999999995</v>
      </c>
      <c r="F27" s="116">
        <v>519.08000000000004</v>
      </c>
      <c r="G27" s="116">
        <f>F27</f>
        <v>519.08000000000004</v>
      </c>
      <c r="H27" s="58">
        <f t="shared" si="1"/>
        <v>-133.49999999999991</v>
      </c>
    </row>
    <row r="28" spans="1:11" ht="0.75" hidden="1" customHeight="1" x14ac:dyDescent="0.25">
      <c r="A28" s="122"/>
      <c r="B28" s="123"/>
      <c r="C28" s="125"/>
      <c r="D28" s="127"/>
      <c r="E28" s="117"/>
      <c r="F28" s="117"/>
      <c r="G28" s="117"/>
      <c r="H28" s="58">
        <f t="shared" si="1"/>
        <v>0</v>
      </c>
    </row>
    <row r="29" spans="1:11" x14ac:dyDescent="0.25">
      <c r="A29" s="55" t="s">
        <v>69</v>
      </c>
      <c r="B29" s="56"/>
      <c r="C29" s="57">
        <f>C27-C30</f>
        <v>3.8339999999999996</v>
      </c>
      <c r="D29" s="58">
        <f>D27-D30</f>
        <v>-107.01</v>
      </c>
      <c r="E29" s="57">
        <f>E27-E30</f>
        <v>480.31199999999995</v>
      </c>
      <c r="F29" s="57">
        <f>F27-F30</f>
        <v>467.17200000000003</v>
      </c>
      <c r="G29" s="57">
        <f>G27-G30</f>
        <v>467.17200000000003</v>
      </c>
      <c r="H29" s="58">
        <f t="shared" si="1"/>
        <v>-120.14999999999993</v>
      </c>
    </row>
    <row r="30" spans="1:11" x14ac:dyDescent="0.25">
      <c r="A30" s="118" t="s">
        <v>70</v>
      </c>
      <c r="B30" s="119"/>
      <c r="C30" s="57">
        <f>C27*10%</f>
        <v>0.42599999999999999</v>
      </c>
      <c r="D30" s="58">
        <f>D27*10%</f>
        <v>-11.89</v>
      </c>
      <c r="E30" s="57">
        <f>E27*10%</f>
        <v>53.367999999999995</v>
      </c>
      <c r="F30" s="57">
        <f>F27*10%</f>
        <v>51.908000000000008</v>
      </c>
      <c r="G30" s="57">
        <f>G27*10%</f>
        <v>51.908000000000008</v>
      </c>
      <c r="H30" s="58">
        <f t="shared" si="1"/>
        <v>-13.349999999999987</v>
      </c>
    </row>
    <row r="31" spans="1:11" x14ac:dyDescent="0.25">
      <c r="A31" s="63"/>
      <c r="B31" s="64"/>
      <c r="C31" s="57"/>
      <c r="D31" s="58"/>
      <c r="E31" s="57"/>
      <c r="F31" s="57"/>
      <c r="G31" s="65"/>
      <c r="H31" s="58"/>
    </row>
    <row r="32" spans="1:11" ht="15" customHeight="1" x14ac:dyDescent="0.25">
      <c r="A32" s="128" t="s">
        <v>45</v>
      </c>
      <c r="B32" s="130"/>
      <c r="C32" s="52">
        <v>7.93</v>
      </c>
      <c r="D32" s="53">
        <v>1865.49</v>
      </c>
      <c r="E32" s="52">
        <f>677.5+251.89+69.25</f>
        <v>998.64</v>
      </c>
      <c r="F32" s="52">
        <f>659.33+245.1+67.39</f>
        <v>971.82</v>
      </c>
      <c r="G32" s="66">
        <f>G33+G34</f>
        <v>197.46200000000002</v>
      </c>
      <c r="H32" s="54">
        <f>F32-E32-G32+D32+F32</f>
        <v>2613.0280000000002</v>
      </c>
      <c r="I32" s="27"/>
    </row>
    <row r="33" spans="1:9" ht="13.5" customHeight="1" x14ac:dyDescent="0.25">
      <c r="A33" s="55" t="s">
        <v>72</v>
      </c>
      <c r="B33" s="56"/>
      <c r="C33" s="57">
        <f>C32-C34</f>
        <v>7.1369999999999996</v>
      </c>
      <c r="D33" s="59">
        <v>1869.26</v>
      </c>
      <c r="E33" s="57">
        <f>E32-E34</f>
        <v>898.77599999999995</v>
      </c>
      <c r="F33" s="57">
        <f>F32-F34</f>
        <v>874.63800000000003</v>
      </c>
      <c r="G33" s="67">
        <f>G60</f>
        <v>100.28</v>
      </c>
      <c r="H33" s="54">
        <f t="shared" ref="H33:H34" si="2">F33-E33-G33+D33+F33</f>
        <v>2619.48</v>
      </c>
    </row>
    <row r="34" spans="1:9" ht="12.75" customHeight="1" x14ac:dyDescent="0.25">
      <c r="A34" s="118" t="s">
        <v>70</v>
      </c>
      <c r="B34" s="119"/>
      <c r="C34" s="57">
        <f>C32*10%</f>
        <v>0.79300000000000004</v>
      </c>
      <c r="D34" s="59">
        <v>-3.78</v>
      </c>
      <c r="E34" s="57">
        <f>E32*10%</f>
        <v>99.864000000000004</v>
      </c>
      <c r="F34" s="57">
        <f>F32*10%</f>
        <v>97.182000000000016</v>
      </c>
      <c r="G34" s="57">
        <f>F34</f>
        <v>97.182000000000016</v>
      </c>
      <c r="H34" s="54">
        <f t="shared" si="2"/>
        <v>-6.4619999999999891</v>
      </c>
    </row>
    <row r="35" spans="1:9" ht="12.75" customHeight="1" x14ac:dyDescent="0.25">
      <c r="A35" s="63"/>
      <c r="B35" s="64"/>
      <c r="C35" s="57"/>
      <c r="D35" s="59"/>
      <c r="E35" s="57"/>
      <c r="F35" s="57"/>
      <c r="G35" s="65"/>
      <c r="H35" s="54"/>
    </row>
    <row r="36" spans="1:9" s="31" customFormat="1" ht="12" customHeight="1" x14ac:dyDescent="0.25">
      <c r="A36" s="144" t="s">
        <v>121</v>
      </c>
      <c r="B36" s="145"/>
      <c r="C36" s="52"/>
      <c r="D36" s="53">
        <v>-21.79</v>
      </c>
      <c r="E36" s="52">
        <f>E38+E39+E40+E41</f>
        <v>272.99</v>
      </c>
      <c r="F36" s="52">
        <f>F38+F39+F40+F41</f>
        <v>261.94</v>
      </c>
      <c r="G36" s="52">
        <f>G38+G39+G40+G41</f>
        <v>261.94</v>
      </c>
      <c r="H36" s="54">
        <f>F36-E36-G36+D36+F36</f>
        <v>-32.840000000000032</v>
      </c>
    </row>
    <row r="37" spans="1:9" s="31" customFormat="1" ht="12" customHeight="1" x14ac:dyDescent="0.25">
      <c r="A37" s="68" t="s">
        <v>120</v>
      </c>
      <c r="B37" s="69"/>
      <c r="C37" s="52"/>
      <c r="D37" s="53"/>
      <c r="E37" s="52"/>
      <c r="F37" s="52"/>
      <c r="G37" s="66"/>
      <c r="H37" s="54"/>
    </row>
    <row r="38" spans="1:9" s="31" customFormat="1" ht="12" customHeight="1" x14ac:dyDescent="0.25">
      <c r="A38" s="152" t="s">
        <v>122</v>
      </c>
      <c r="B38" s="153"/>
      <c r="C38" s="52"/>
      <c r="D38" s="53">
        <v>-1.1399999999999999</v>
      </c>
      <c r="E38" s="52">
        <v>14.84</v>
      </c>
      <c r="F38" s="52">
        <v>14.25</v>
      </c>
      <c r="G38" s="52">
        <f>F38</f>
        <v>14.25</v>
      </c>
      <c r="H38" s="58">
        <f t="shared" ref="H38:H41" si="3">F38-E38-G38+D38+F38</f>
        <v>-1.7300000000000004</v>
      </c>
    </row>
    <row r="39" spans="1:9" s="31" customFormat="1" ht="12" customHeight="1" x14ac:dyDescent="0.25">
      <c r="A39" s="152" t="s">
        <v>123</v>
      </c>
      <c r="B39" s="153"/>
      <c r="C39" s="52"/>
      <c r="D39" s="53">
        <v>-4.92</v>
      </c>
      <c r="E39" s="52">
        <v>68.069999999999993</v>
      </c>
      <c r="F39" s="52">
        <v>64.78</v>
      </c>
      <c r="G39" s="52">
        <f t="shared" ref="G39:G41" si="4">F39</f>
        <v>64.78</v>
      </c>
      <c r="H39" s="58">
        <f t="shared" si="3"/>
        <v>-8.2099999999999937</v>
      </c>
    </row>
    <row r="40" spans="1:9" s="31" customFormat="1" ht="12" customHeight="1" x14ac:dyDescent="0.25">
      <c r="A40" s="152" t="s">
        <v>124</v>
      </c>
      <c r="B40" s="153"/>
      <c r="C40" s="52"/>
      <c r="D40" s="53">
        <v>-14.76</v>
      </c>
      <c r="E40" s="52">
        <v>175.03</v>
      </c>
      <c r="F40" s="52">
        <v>168.52</v>
      </c>
      <c r="G40" s="52">
        <f t="shared" si="4"/>
        <v>168.52</v>
      </c>
      <c r="H40" s="58">
        <f t="shared" si="3"/>
        <v>-21.269999999999982</v>
      </c>
    </row>
    <row r="41" spans="1:9" s="31" customFormat="1" ht="12" customHeight="1" x14ac:dyDescent="0.25">
      <c r="A41" s="152" t="s">
        <v>125</v>
      </c>
      <c r="B41" s="154"/>
      <c r="C41" s="52"/>
      <c r="D41" s="53">
        <v>-0.97</v>
      </c>
      <c r="E41" s="52">
        <v>15.05</v>
      </c>
      <c r="F41" s="52">
        <v>14.39</v>
      </c>
      <c r="G41" s="52">
        <f t="shared" si="4"/>
        <v>14.39</v>
      </c>
      <c r="H41" s="58">
        <f t="shared" si="3"/>
        <v>-1.629999999999999</v>
      </c>
    </row>
    <row r="42" spans="1:9" s="31" customFormat="1" ht="12" customHeight="1" x14ac:dyDescent="0.25">
      <c r="A42" s="144" t="s">
        <v>110</v>
      </c>
      <c r="B42" s="145"/>
      <c r="C42" s="52"/>
      <c r="D42" s="53"/>
      <c r="E42" s="52">
        <f>E8+E32+E36</f>
        <v>3975.0499999999993</v>
      </c>
      <c r="F42" s="52">
        <f>F8+F32+F36</f>
        <v>3863.2</v>
      </c>
      <c r="G42" s="52">
        <f>G8+G32+G36</f>
        <v>3088.8419999999996</v>
      </c>
      <c r="H42" s="54"/>
    </row>
    <row r="43" spans="1:9" s="31" customFormat="1" ht="12" customHeight="1" x14ac:dyDescent="0.25">
      <c r="A43" s="144" t="s">
        <v>111</v>
      </c>
      <c r="B43" s="145"/>
      <c r="C43" s="52"/>
      <c r="D43" s="53"/>
      <c r="E43" s="52"/>
      <c r="F43" s="52"/>
      <c r="G43" s="66"/>
      <c r="H43" s="52"/>
    </row>
    <row r="44" spans="1:9" s="4" customFormat="1" ht="13.5" customHeight="1" x14ac:dyDescent="0.25">
      <c r="A44" s="50" t="s">
        <v>76</v>
      </c>
      <c r="B44" s="70"/>
      <c r="C44" s="52">
        <v>150</v>
      </c>
      <c r="D44" s="53">
        <v>39.22</v>
      </c>
      <c r="E44" s="54">
        <v>9</v>
      </c>
      <c r="F44" s="54">
        <v>9</v>
      </c>
      <c r="G44" s="66">
        <f>G45</f>
        <v>1.53</v>
      </c>
      <c r="H44" s="52">
        <f>D44+F44-G44</f>
        <v>46.69</v>
      </c>
    </row>
    <row r="45" spans="1:9" s="30" customFormat="1" ht="14.25" customHeight="1" x14ac:dyDescent="0.25">
      <c r="A45" s="71" t="s">
        <v>73</v>
      </c>
      <c r="B45" s="71"/>
      <c r="C45" s="57"/>
      <c r="D45" s="59">
        <v>0</v>
      </c>
      <c r="E45" s="57">
        <v>1.53</v>
      </c>
      <c r="F45" s="57">
        <v>1.53</v>
      </c>
      <c r="G45" s="57">
        <f>F45</f>
        <v>1.53</v>
      </c>
      <c r="H45" s="59">
        <v>0</v>
      </c>
    </row>
    <row r="46" spans="1:9" s="30" customFormat="1" ht="14.25" customHeight="1" x14ac:dyDescent="0.25">
      <c r="A46" s="144" t="s">
        <v>115</v>
      </c>
      <c r="B46" s="145"/>
      <c r="C46" s="59"/>
      <c r="D46" s="59"/>
      <c r="E46" s="52">
        <f>E42+E44</f>
        <v>3984.0499999999993</v>
      </c>
      <c r="F46" s="52">
        <f>F42+F44</f>
        <v>3872.2</v>
      </c>
      <c r="G46" s="52">
        <f>G42+G44</f>
        <v>3090.3719999999998</v>
      </c>
      <c r="H46" s="59"/>
    </row>
    <row r="47" spans="1:9" s="30" customFormat="1" ht="17.25" customHeight="1" x14ac:dyDescent="0.25">
      <c r="A47" s="146" t="s">
        <v>116</v>
      </c>
      <c r="B47" s="136"/>
      <c r="C47" s="59"/>
      <c r="D47" s="59">
        <f>D4</f>
        <v>1253.04</v>
      </c>
      <c r="E47" s="53"/>
      <c r="F47" s="53"/>
      <c r="G47" s="59"/>
      <c r="H47" s="58">
        <f>F46-E46+D47+F46-G46</f>
        <v>1923.0180000000005</v>
      </c>
      <c r="I47" s="33"/>
    </row>
    <row r="48" spans="1:9" s="30" customFormat="1" ht="22.5" customHeight="1" x14ac:dyDescent="0.25">
      <c r="A48" s="146" t="s">
        <v>150</v>
      </c>
      <c r="B48" s="146"/>
      <c r="C48" s="72"/>
      <c r="D48" s="72"/>
      <c r="E48" s="54"/>
      <c r="F48" s="52"/>
      <c r="G48" s="52"/>
      <c r="H48" s="54">
        <f>H49+H50</f>
        <v>1923.018</v>
      </c>
      <c r="I48" s="34"/>
    </row>
    <row r="49" spans="1:10" s="30" customFormat="1" ht="17.25" customHeight="1" x14ac:dyDescent="0.25">
      <c r="A49" s="146" t="s">
        <v>113</v>
      </c>
      <c r="B49" s="148"/>
      <c r="C49" s="72"/>
      <c r="D49" s="72"/>
      <c r="E49" s="54"/>
      <c r="F49" s="52"/>
      <c r="G49" s="52"/>
      <c r="H49" s="54">
        <f>H33+H44</f>
        <v>2666.17</v>
      </c>
      <c r="I49" s="34"/>
    </row>
    <row r="50" spans="1:10" s="30" customFormat="1" ht="23.25" customHeight="1" x14ac:dyDescent="0.25">
      <c r="A50" s="146" t="s">
        <v>114</v>
      </c>
      <c r="B50" s="136"/>
      <c r="C50" s="72"/>
      <c r="D50" s="72"/>
      <c r="E50" s="54"/>
      <c r="F50" s="52"/>
      <c r="G50" s="52"/>
      <c r="H50" s="54">
        <f>H8+H34+H36</f>
        <v>-743.15200000000004</v>
      </c>
      <c r="I50" s="34"/>
    </row>
    <row r="51" spans="1:10" s="32" customFormat="1" ht="14.25" customHeight="1" x14ac:dyDescent="0.2">
      <c r="A51" s="128"/>
      <c r="B51" s="147"/>
      <c r="C51" s="57"/>
      <c r="D51" s="73"/>
      <c r="E51" s="54"/>
      <c r="F51" s="54"/>
      <c r="G51" s="73"/>
      <c r="H51" s="73"/>
    </row>
    <row r="52" spans="1:10" s="32" customFormat="1" ht="14.25" customHeight="1" x14ac:dyDescent="0.2">
      <c r="A52" s="74"/>
      <c r="B52" s="74"/>
      <c r="C52" s="75"/>
      <c r="D52" s="76"/>
      <c r="E52" s="77"/>
      <c r="F52" s="77"/>
      <c r="G52" s="76"/>
      <c r="H52" s="76"/>
    </row>
    <row r="53" spans="1:10" ht="14.25" customHeight="1" x14ac:dyDescent="0.25">
      <c r="A53" s="78"/>
      <c r="B53" s="78"/>
      <c r="C53" s="79"/>
      <c r="D53" s="80"/>
      <c r="E53" s="81"/>
      <c r="F53" s="81"/>
      <c r="G53" s="81"/>
      <c r="H53" s="81"/>
    </row>
    <row r="54" spans="1:10" x14ac:dyDescent="0.25">
      <c r="A54" s="82" t="s">
        <v>138</v>
      </c>
      <c r="B54" s="83"/>
      <c r="C54" s="84"/>
      <c r="D54" s="85"/>
      <c r="E54" s="85"/>
      <c r="F54" s="85"/>
      <c r="G54" s="85"/>
      <c r="H54" s="46"/>
    </row>
    <row r="55" spans="1:10" x14ac:dyDescent="0.25">
      <c r="A55" s="138" t="s">
        <v>56</v>
      </c>
      <c r="B55" s="119"/>
      <c r="C55" s="119"/>
      <c r="D55" s="137"/>
      <c r="E55" s="86" t="s">
        <v>57</v>
      </c>
      <c r="F55" s="86" t="s">
        <v>58</v>
      </c>
      <c r="G55" s="86" t="s">
        <v>117</v>
      </c>
      <c r="H55" s="73" t="s">
        <v>118</v>
      </c>
    </row>
    <row r="56" spans="1:10" x14ac:dyDescent="0.25">
      <c r="A56" s="141" t="s">
        <v>146</v>
      </c>
      <c r="B56" s="132"/>
      <c r="C56" s="132"/>
      <c r="D56" s="130"/>
      <c r="E56" s="87">
        <v>43800</v>
      </c>
      <c r="F56" s="86" t="s">
        <v>147</v>
      </c>
      <c r="G56" s="88">
        <v>18.149999999999999</v>
      </c>
      <c r="H56" s="73" t="s">
        <v>148</v>
      </c>
      <c r="J56" s="27"/>
    </row>
    <row r="57" spans="1:10" x14ac:dyDescent="0.25">
      <c r="A57" s="141" t="s">
        <v>143</v>
      </c>
      <c r="B57" s="132"/>
      <c r="C57" s="132"/>
      <c r="D57" s="130"/>
      <c r="E57" s="87">
        <v>43800</v>
      </c>
      <c r="F57" s="86" t="s">
        <v>144</v>
      </c>
      <c r="G57" s="88">
        <v>75.88</v>
      </c>
      <c r="H57" s="73" t="s">
        <v>145</v>
      </c>
      <c r="J57" s="27"/>
    </row>
    <row r="58" spans="1:10" x14ac:dyDescent="0.25">
      <c r="A58" s="141" t="s">
        <v>127</v>
      </c>
      <c r="B58" s="132"/>
      <c r="C58" s="132"/>
      <c r="D58" s="130"/>
      <c r="E58" s="87">
        <v>43191</v>
      </c>
      <c r="F58" s="86" t="s">
        <v>128</v>
      </c>
      <c r="G58" s="88">
        <v>3.05</v>
      </c>
      <c r="H58" s="73" t="s">
        <v>129</v>
      </c>
      <c r="J58" s="27"/>
    </row>
    <row r="59" spans="1:10" x14ac:dyDescent="0.25">
      <c r="A59" s="141" t="s">
        <v>149</v>
      </c>
      <c r="B59" s="132"/>
      <c r="C59" s="132"/>
      <c r="D59" s="130"/>
      <c r="E59" s="87">
        <v>43739</v>
      </c>
      <c r="F59" s="86" t="s">
        <v>126</v>
      </c>
      <c r="G59" s="88">
        <v>3.2</v>
      </c>
      <c r="H59" s="73" t="s">
        <v>148</v>
      </c>
      <c r="J59" s="27"/>
    </row>
    <row r="60" spans="1:10" x14ac:dyDescent="0.25">
      <c r="A60" s="142" t="s">
        <v>110</v>
      </c>
      <c r="B60" s="143"/>
      <c r="C60" s="143"/>
      <c r="D60" s="129"/>
      <c r="E60" s="87"/>
      <c r="F60" s="86"/>
      <c r="G60" s="88">
        <f>SUM(G56:G59)</f>
        <v>100.28</v>
      </c>
      <c r="H60" s="73"/>
      <c r="J60" s="27"/>
    </row>
    <row r="61" spans="1:10" x14ac:dyDescent="0.25">
      <c r="A61" s="82" t="s">
        <v>46</v>
      </c>
      <c r="B61" s="83"/>
      <c r="C61" s="84"/>
      <c r="D61" s="85"/>
      <c r="E61" s="85"/>
      <c r="F61" s="85"/>
      <c r="G61" s="85"/>
      <c r="H61" s="46"/>
    </row>
    <row r="62" spans="1:10" x14ac:dyDescent="0.25">
      <c r="A62" s="82" t="s">
        <v>47</v>
      </c>
      <c r="B62" s="83"/>
      <c r="C62" s="84"/>
      <c r="D62" s="85"/>
      <c r="E62" s="85"/>
      <c r="F62" s="85"/>
      <c r="G62" s="85"/>
      <c r="H62" s="46"/>
    </row>
    <row r="63" spans="1:10" ht="45" customHeight="1" x14ac:dyDescent="0.25">
      <c r="A63" s="138" t="s">
        <v>60</v>
      </c>
      <c r="B63" s="119"/>
      <c r="C63" s="119"/>
      <c r="D63" s="119"/>
      <c r="E63" s="137"/>
      <c r="F63" s="89" t="s">
        <v>58</v>
      </c>
      <c r="G63" s="90" t="s">
        <v>59</v>
      </c>
      <c r="H63" s="46"/>
    </row>
    <row r="64" spans="1:10" ht="15" customHeight="1" x14ac:dyDescent="0.25">
      <c r="A64" s="139" t="s">
        <v>109</v>
      </c>
      <c r="B64" s="140"/>
      <c r="C64" s="140"/>
      <c r="D64" s="140"/>
      <c r="E64" s="136"/>
      <c r="F64" s="86">
        <v>1</v>
      </c>
      <c r="G64" s="91">
        <v>226.8</v>
      </c>
      <c r="H64" s="46"/>
    </row>
    <row r="65" spans="1:8" x14ac:dyDescent="0.25">
      <c r="A65" s="85"/>
      <c r="B65" s="83"/>
      <c r="C65" s="84"/>
      <c r="D65" s="85"/>
      <c r="E65" s="85"/>
      <c r="F65" s="85"/>
      <c r="G65" s="85"/>
      <c r="H65" s="46"/>
    </row>
    <row r="66" spans="1:8" x14ac:dyDescent="0.25">
      <c r="A66" s="85"/>
      <c r="B66" s="83"/>
      <c r="C66" s="84"/>
      <c r="D66" s="85"/>
      <c r="E66" s="85"/>
      <c r="F66" s="85"/>
      <c r="G66" s="85"/>
      <c r="H66" s="46"/>
    </row>
    <row r="67" spans="1:8" x14ac:dyDescent="0.25">
      <c r="A67" s="82" t="s">
        <v>105</v>
      </c>
      <c r="B67" s="83"/>
      <c r="C67" s="84"/>
      <c r="D67" s="46"/>
      <c r="E67" s="28"/>
      <c r="F67" s="28"/>
      <c r="G67" s="28"/>
      <c r="H67" s="46"/>
    </row>
    <row r="68" spans="1:8" x14ac:dyDescent="0.25">
      <c r="A68" s="82" t="s">
        <v>139</v>
      </c>
      <c r="B68" s="92"/>
      <c r="C68" s="93"/>
      <c r="D68" s="82"/>
      <c r="E68" s="28"/>
      <c r="F68" s="28"/>
      <c r="G68" s="28"/>
      <c r="H68" s="46"/>
    </row>
    <row r="69" spans="1:8" ht="43.5" customHeight="1" x14ac:dyDescent="0.25">
      <c r="A69" s="149" t="s">
        <v>140</v>
      </c>
      <c r="B69" s="150"/>
      <c r="C69" s="150"/>
      <c r="D69" s="150"/>
      <c r="E69" s="150"/>
      <c r="F69" s="150"/>
      <c r="G69" s="150"/>
      <c r="H69" s="151"/>
    </row>
    <row r="70" spans="1:8" ht="21" customHeight="1" x14ac:dyDescent="0.25">
      <c r="A70" s="46"/>
      <c r="B70" s="83"/>
      <c r="C70" s="84"/>
      <c r="D70" s="46"/>
      <c r="E70" s="46"/>
      <c r="F70" s="46"/>
      <c r="G70" s="46"/>
      <c r="H70" s="46"/>
    </row>
    <row r="71" spans="1:8" x14ac:dyDescent="0.25">
      <c r="A71" s="94" t="s">
        <v>78</v>
      </c>
      <c r="B71" s="95"/>
      <c r="C71" s="95"/>
      <c r="D71" s="94"/>
      <c r="E71" s="94" t="s">
        <v>141</v>
      </c>
      <c r="F71" s="94"/>
      <c r="G71" s="46"/>
      <c r="H71" s="46"/>
    </row>
    <row r="72" spans="1:8" x14ac:dyDescent="0.25">
      <c r="A72" s="94" t="s">
        <v>79</v>
      </c>
      <c r="B72" s="95"/>
      <c r="C72" s="95"/>
      <c r="D72" s="94"/>
      <c r="E72" s="94"/>
      <c r="F72" s="94"/>
      <c r="G72" s="46"/>
      <c r="H72" s="46"/>
    </row>
    <row r="73" spans="1:8" x14ac:dyDescent="0.25">
      <c r="A73" s="94" t="s">
        <v>80</v>
      </c>
      <c r="B73" s="95"/>
      <c r="C73" s="95"/>
      <c r="D73" s="94"/>
      <c r="E73" s="94"/>
      <c r="F73" s="94"/>
      <c r="G73" s="46"/>
      <c r="H73" s="46"/>
    </row>
    <row r="74" spans="1:8" x14ac:dyDescent="0.25">
      <c r="A74" s="46"/>
      <c r="B74" s="83"/>
      <c r="C74" s="84"/>
      <c r="D74" s="46"/>
      <c r="E74" s="46"/>
      <c r="F74" s="46"/>
      <c r="G74" s="46"/>
      <c r="H74" s="46"/>
    </row>
    <row r="75" spans="1:8" x14ac:dyDescent="0.25">
      <c r="A75" s="85" t="s">
        <v>81</v>
      </c>
      <c r="B75" s="96"/>
      <c r="C75" s="97"/>
      <c r="D75" s="46"/>
      <c r="E75" s="46"/>
      <c r="F75" s="46"/>
      <c r="G75" s="46"/>
      <c r="H75" s="46"/>
    </row>
    <row r="76" spans="1:8" x14ac:dyDescent="0.25">
      <c r="A76" s="85" t="s">
        <v>82</v>
      </c>
      <c r="B76" s="96"/>
      <c r="C76" s="97" t="s">
        <v>23</v>
      </c>
      <c r="D76" s="46"/>
      <c r="E76" s="46"/>
      <c r="F76" s="46"/>
      <c r="G76" s="46"/>
      <c r="H76" s="46"/>
    </row>
    <row r="77" spans="1:8" x14ac:dyDescent="0.25">
      <c r="A77" s="85" t="s">
        <v>83</v>
      </c>
      <c r="B77" s="96"/>
      <c r="C77" s="97" t="s">
        <v>84</v>
      </c>
      <c r="D77" s="46"/>
      <c r="E77" s="46"/>
      <c r="F77" s="46"/>
      <c r="G77" s="46"/>
      <c r="H77" s="46"/>
    </row>
    <row r="78" spans="1:8" x14ac:dyDescent="0.25">
      <c r="A78" s="85" t="s">
        <v>85</v>
      </c>
      <c r="B78" s="96"/>
      <c r="C78" s="97" t="s">
        <v>142</v>
      </c>
      <c r="D78" s="46"/>
      <c r="E78" s="46"/>
      <c r="F78" s="46"/>
      <c r="G78" s="46"/>
      <c r="H78" s="46"/>
    </row>
    <row r="79" spans="1:8" x14ac:dyDescent="0.25">
      <c r="A79" s="46"/>
      <c r="B79" s="83"/>
      <c r="C79" s="84"/>
      <c r="D79" s="46"/>
      <c r="E79" s="46"/>
      <c r="F79" s="46"/>
      <c r="G79" s="46"/>
      <c r="H79" s="46"/>
    </row>
    <row r="80" spans="1:8" x14ac:dyDescent="0.25">
      <c r="A80" s="46"/>
      <c r="B80" s="83"/>
      <c r="C80" s="84"/>
      <c r="D80" s="46"/>
      <c r="E80" s="46"/>
      <c r="F80" s="46"/>
      <c r="G80" s="46"/>
      <c r="H80" s="46"/>
    </row>
  </sheetData>
  <mergeCells count="46">
    <mergeCell ref="A69:H69"/>
    <mergeCell ref="A36:B36"/>
    <mergeCell ref="A43:B43"/>
    <mergeCell ref="A47:B47"/>
    <mergeCell ref="A55:D55"/>
    <mergeCell ref="A42:B42"/>
    <mergeCell ref="A38:B38"/>
    <mergeCell ref="A39:B39"/>
    <mergeCell ref="A40:B40"/>
    <mergeCell ref="A41:B41"/>
    <mergeCell ref="A57:D57"/>
    <mergeCell ref="A14:B14"/>
    <mergeCell ref="A15:B15"/>
    <mergeCell ref="A17:B17"/>
    <mergeCell ref="A18:B18"/>
    <mergeCell ref="A21:B21"/>
    <mergeCell ref="A20:B20"/>
    <mergeCell ref="A23:B23"/>
    <mergeCell ref="A63:E63"/>
    <mergeCell ref="A64:E64"/>
    <mergeCell ref="A56:D56"/>
    <mergeCell ref="A59:D59"/>
    <mergeCell ref="A60:D60"/>
    <mergeCell ref="A30:B30"/>
    <mergeCell ref="A32:B32"/>
    <mergeCell ref="A46:B46"/>
    <mergeCell ref="A34:B34"/>
    <mergeCell ref="A48:B48"/>
    <mergeCell ref="A51:B51"/>
    <mergeCell ref="A49:B49"/>
    <mergeCell ref="A50:B50"/>
    <mergeCell ref="A58:D58"/>
    <mergeCell ref="A3:B3"/>
    <mergeCell ref="A8:B8"/>
    <mergeCell ref="A10:B10"/>
    <mergeCell ref="A11:H11"/>
    <mergeCell ref="A12:B12"/>
    <mergeCell ref="A4:B4"/>
    <mergeCell ref="A7:H7"/>
    <mergeCell ref="G27:G28"/>
    <mergeCell ref="A26:B26"/>
    <mergeCell ref="A27:B28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2020-02-28T02:00:42Z</cp:lastPrinted>
  <dcterms:created xsi:type="dcterms:W3CDTF">2013-02-18T04:38:06Z</dcterms:created>
  <dcterms:modified xsi:type="dcterms:W3CDTF">2020-03-19T05:01:00Z</dcterms:modified>
</cp:coreProperties>
</file>