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8" i="8" l="1"/>
  <c r="G10" i="8"/>
  <c r="G9" i="8"/>
  <c r="G30" i="8"/>
  <c r="G29" i="8"/>
  <c r="G26" i="8"/>
  <c r="G25" i="8"/>
  <c r="G23" i="8"/>
  <c r="G22" i="8"/>
  <c r="G20" i="8"/>
  <c r="G19" i="8"/>
  <c r="G17" i="8"/>
  <c r="G16" i="8"/>
  <c r="G14" i="8"/>
  <c r="G13" i="8"/>
  <c r="F26" i="8"/>
  <c r="F17" i="8"/>
  <c r="E17" i="8"/>
  <c r="F14" i="8"/>
  <c r="G64" i="8"/>
  <c r="F36" i="8"/>
  <c r="E36" i="8"/>
  <c r="H36" i="8"/>
  <c r="G32" i="8"/>
  <c r="G42" i="8"/>
  <c r="F45" i="8"/>
  <c r="G45" i="8"/>
  <c r="G44" i="8"/>
  <c r="G46" i="8"/>
  <c r="F8" i="8"/>
  <c r="F42" i="8"/>
  <c r="F46" i="8"/>
  <c r="F34" i="8"/>
  <c r="F33" i="8"/>
  <c r="E34" i="8"/>
  <c r="E33" i="8"/>
  <c r="H33" i="8"/>
  <c r="H44" i="8"/>
  <c r="H49" i="8"/>
  <c r="E8" i="8"/>
  <c r="H8" i="8"/>
  <c r="H34" i="8"/>
  <c r="H50" i="8"/>
  <c r="H48" i="8"/>
  <c r="H41" i="8"/>
  <c r="H40" i="8"/>
  <c r="H39" i="8"/>
  <c r="H38" i="8"/>
  <c r="E42" i="8"/>
  <c r="E46" i="8"/>
  <c r="H32" i="8"/>
  <c r="H47" i="8"/>
  <c r="H12" i="8"/>
  <c r="H15" i="8"/>
  <c r="H18" i="8"/>
  <c r="H21" i="8"/>
  <c r="H24" i="8"/>
  <c r="H27" i="8"/>
  <c r="C34" i="8"/>
  <c r="C33" i="8"/>
  <c r="C26" i="8"/>
  <c r="C25" i="8"/>
  <c r="C23" i="8"/>
  <c r="C22" i="8"/>
  <c r="C20" i="8"/>
  <c r="C19" i="8"/>
  <c r="C17" i="8"/>
  <c r="C16" i="8"/>
  <c r="E45" i="8"/>
  <c r="F30" i="8"/>
  <c r="E30" i="8"/>
  <c r="D30" i="8"/>
  <c r="H30" i="8"/>
  <c r="F29" i="8"/>
  <c r="E29" i="8"/>
  <c r="D29" i="8"/>
  <c r="H29" i="8"/>
  <c r="H28" i="8"/>
  <c r="E26" i="8"/>
  <c r="D26" i="8"/>
  <c r="H26" i="8"/>
  <c r="F25" i="8"/>
  <c r="E25" i="8"/>
  <c r="D25" i="8"/>
  <c r="H25" i="8"/>
  <c r="F23" i="8"/>
  <c r="E23" i="8"/>
  <c r="D23" i="8"/>
  <c r="H23" i="8"/>
  <c r="F22" i="8"/>
  <c r="E22" i="8"/>
  <c r="D22" i="8"/>
  <c r="H22" i="8"/>
  <c r="F20" i="8"/>
  <c r="E20" i="8"/>
  <c r="D20" i="8"/>
  <c r="H20" i="8"/>
  <c r="F19" i="8"/>
  <c r="E19" i="8"/>
  <c r="D19" i="8"/>
  <c r="H19" i="8"/>
  <c r="D17" i="8"/>
  <c r="H17" i="8"/>
  <c r="F16" i="8"/>
  <c r="E16" i="8"/>
  <c r="D16" i="8"/>
  <c r="H16" i="8"/>
  <c r="E14" i="8"/>
  <c r="D14" i="8"/>
  <c r="H14" i="8"/>
  <c r="F13" i="8"/>
  <c r="E13" i="8"/>
  <c r="D13" i="8"/>
  <c r="H13" i="8"/>
  <c r="F10" i="8"/>
  <c r="E10" i="8"/>
  <c r="H10" i="8"/>
  <c r="F9" i="8"/>
  <c r="E9" i="8"/>
  <c r="H9" i="8"/>
  <c r="C30" i="8"/>
  <c r="C29" i="8"/>
  <c r="C14" i="8"/>
  <c r="C13" i="8"/>
  <c r="C10" i="8"/>
  <c r="C9" i="8"/>
</calcChain>
</file>

<file path=xl/sharedStrings.xml><?xml version="1.0" encoding="utf-8"?>
<sst xmlns="http://schemas.openxmlformats.org/spreadsheetml/2006/main" count="187" uniqueCount="163">
  <si>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</si>
  <si>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</si>
  <si>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</si>
  <si>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</si>
  <si>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</si>
  <si>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</si>
  <si>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</si>
  <si>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</si>
  <si>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</si>
  <si>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</si>
  <si>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</si>
  <si>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</si>
  <si>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</si>
  <si>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</si>
  <si>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</si>
  <si>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</si>
  <si>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</si>
  <si>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</si>
  <si>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</si>
  <si>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</si>
  <si>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</si>
  <si>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</si>
  <si>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</si>
  <si>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</si>
  <si>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</si>
  <si>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</si>
  <si>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</si>
  <si>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</si>
  <si>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</si>
  <si>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</si>
  <si>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</si>
  <si>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</si>
  <si>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</si>
  <si>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</si>
  <si>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</si>
  <si>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</si>
  <si>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</si>
  <si>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</si>
  <si>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</si>
  <si>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</si>
  <si>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</si>
  <si>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</si>
  <si>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</si>
  <si>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</si>
  <si>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</si>
  <si>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</si>
  <si>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</si>
  <si>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</si>
  <si>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</si>
  <si>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</si>
  <si>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</si>
  <si>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</si>
  <si>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</si>
  <si>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</si>
  <si>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</si>
  <si>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</si>
  <si>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</si>
  <si>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</si>
  <si>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</si>
  <si>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</si>
  <si>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</si>
  <si>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</si>
  <si>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</si>
  <si>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</si>
  <si>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</si>
  <si>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</si>
  <si>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</si>
  <si>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</si>
  <si>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</si>
  <si>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</si>
  <si>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</si>
  <si>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</si>
  <si>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</si>
  <si>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</si>
  <si>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</si>
  <si>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</si>
  <si>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</si>
  <si>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uklr2006@mail.ru</t>
  </si>
  <si>
    <t>7. Реклама в лифтах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</si>
  <si>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</si>
  <si>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</si>
  <si>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</si>
  <si>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</si>
  <si>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</si>
  <si>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</si>
  <si>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</si>
  <si>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</si>
  <si>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</si>
  <si>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</si>
  <si>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</si>
  <si>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</si>
  <si>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</si>
  <si>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</si>
  <si>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</si>
  <si>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</si>
  <si>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</si>
  <si>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</si>
  <si>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</si>
  <si>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</si>
  <si>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</si>
  <si>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</si>
  <si>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</si>
  <si>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</si>
  <si>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</si>
  <si>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</si>
  <si>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</si>
  <si>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27 по ул. Нерчинская</t>
  </si>
  <si>
    <t>ООО " Ярд"</t>
  </si>
  <si>
    <t>2-260-343</t>
  </si>
  <si>
    <t>01.02.2008г.</t>
  </si>
  <si>
    <t>Часть 4</t>
  </si>
  <si>
    <t>ООО "Комфорт"</t>
  </si>
  <si>
    <t>ул. Тунгусская, 8</t>
  </si>
  <si>
    <t>Колличество проживающих</t>
  </si>
  <si>
    <t xml:space="preserve">Техническое обслуживание лифтов </t>
  </si>
  <si>
    <t>итого</t>
  </si>
  <si>
    <t>прочие услуги: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</si>
  <si>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</si>
  <si>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</si>
  <si>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</si>
  <si>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</si>
  <si>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</si>
  <si>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сумма, т.р.</t>
  </si>
  <si>
    <t>исполнитель</t>
  </si>
  <si>
    <t>Комфорт</t>
  </si>
  <si>
    <t>Лифт ДВ</t>
  </si>
  <si>
    <t>427 чел</t>
  </si>
  <si>
    <t>1996,2 м2</t>
  </si>
  <si>
    <t xml:space="preserve">в том числе: </t>
  </si>
  <si>
    <t>3.Коммунальные услуги, всего</t>
  </si>
  <si>
    <t>ХВС на содержание ОИ МКД</t>
  </si>
  <si>
    <t>ГВС на содержание ОИ МКД</t>
  </si>
  <si>
    <t>эл.энергия на содержание ОИ МКД</t>
  </si>
  <si>
    <t>отведение сточных вод</t>
  </si>
  <si>
    <t>ООО ТСГ</t>
  </si>
  <si>
    <t>690,63 р.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</si>
  <si>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</si>
  <si>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</si>
  <si>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</si>
  <si>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</si>
  <si>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</si>
  <si>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10508.0</t>
  </si>
  <si>
    <t>3. Перечень работ, выполненных по статье " текущий ремонт"  в 2018 году.</t>
  </si>
  <si>
    <t>аварийная замена стояка ХВС, задвижки</t>
  </si>
  <si>
    <t>1 шт</t>
  </si>
  <si>
    <t>экспертиза по судебному иску кв.128</t>
  </si>
  <si>
    <t>Арктур Эксперт</t>
  </si>
  <si>
    <t>восстановление работы лифта со 2 -ого этажа</t>
  </si>
  <si>
    <t>замена купе кабины лифта в 5 -ом подъезде</t>
  </si>
  <si>
    <t>отсыпка галечником на детской площадке</t>
  </si>
  <si>
    <t>компл</t>
  </si>
  <si>
    <t>ремонт пластиковых окон</t>
  </si>
  <si>
    <t>2 шт</t>
  </si>
  <si>
    <t>приобр. материалов для замены 4 -х счетчиков на ОДН</t>
  </si>
  <si>
    <t>4 шт</t>
  </si>
  <si>
    <t>МУПВ ВПЭС</t>
  </si>
  <si>
    <t>обязательное страхование лифтов</t>
  </si>
  <si>
    <t>5 шт</t>
  </si>
  <si>
    <t>РесоГарантия</t>
  </si>
  <si>
    <t>План по статье "текущий ремонт" на 2019 год</t>
  </si>
  <si>
    <t>Управляющая компания предлагает: ремонт  общедомовых инженерных коммуникаций. Установка общедомового прибора учета тепловой энергии.  Собственники  должны представить протокол  общего собрания о проведении предложенных, либо других работ в соответствии с решением общего собрания.</t>
  </si>
  <si>
    <t xml:space="preserve">                                                                                                                            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</si>
  <si>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340/02 от 18.02.2019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</si>
</sst>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/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0" borderId="8" xfId="0" applyFont="1" applyBorder="1" applyAlignment="1"/>
    <xf numFmtId="164" fontId="0" fillId="0" borderId="0" xfId="0" applyNumberFormat="1"/>
    <xf numFmtId="4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/>
    <xf numFmtId="0" fontId="3" fillId="0" borderId="1" xfId="0" applyFont="1" applyBorder="1" applyAlignment="1"/>
    <xf numFmtId="0" fontId="0" fillId="0" borderId="0" xfId="0" applyBorder="1"/>
    <xf numFmtId="0" fontId="12" fillId="0" borderId="0" xfId="0" applyFont="1" applyBorder="1" applyAlignment="1"/>
    <xf numFmtId="164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4" fillId="0" borderId="8" xfId="0" applyFont="1" applyBorder="1" applyAlignment="1"/>
    <xf numFmtId="0" fontId="9" fillId="0" borderId="2" xfId="0" applyFont="1" applyFill="1" applyBorder="1" applyAlignment="1"/>
    <xf numFmtId="164" fontId="9" fillId="0" borderId="2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0" fontId="9" fillId="0" borderId="1" xfId="0" applyFont="1" applyFill="1" applyBorder="1" applyAlignment="1">
      <alignment horizontal="center" wrapText="1"/>
    </xf>
    <xf numFmtId="9" fontId="6" fillId="0" borderId="0" xfId="3" applyFont="1"/>
    <xf numFmtId="9" fontId="6" fillId="0" borderId="0" xfId="3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9" fillId="0" borderId="0" xfId="0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164" fontId="0" fillId="0" borderId="0" xfId="0" applyNumberFormat="1" applyAlignment="1"/>
    <xf numFmtId="2" fontId="0" fillId="0" borderId="0" xfId="0" applyNumberFormat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9" fillId="3" borderId="7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2" fillId="0" borderId="2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/>
    <xf numFmtId="0" fontId="4" fillId="0" borderId="8" xfId="0" applyFont="1" applyBorder="1" applyAlignment="1">
      <alignment horizontal="left"/>
    </xf>
    <xf numFmtId="0" fontId="9" fillId="0" borderId="8" xfId="0" applyFont="1" applyFill="1" applyBorder="1" applyAlignment="1"/>
    <xf numFmtId="0" fontId="9" fillId="3" borderId="8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136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9</v>
      </c>
      <c r="C3" s="22" t="s">
        <v>106</v>
      </c>
    </row>
    <row r="4" spans="1:4" ht="14.25" customHeight="1" x14ac:dyDescent="0.25">
      <c r="A4" s="20" t="s">
        <v>162</v>
      </c>
      <c r="C4" s="4"/>
    </row>
    <row r="5" spans="1:4" ht="15" customHeight="1" x14ac:dyDescent="0.25">
      <c r="A5" s="4" t="s">
        <v>7</v>
      </c>
      <c r="C5" s="4"/>
    </row>
    <row r="6" spans="1:4" s="21" customFormat="1" ht="12.75" customHeight="1" x14ac:dyDescent="0.25">
      <c r="A6" s="4" t="s">
        <v>53</v>
      </c>
      <c r="C6" s="19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8</v>
      </c>
      <c r="C8" s="25" t="s">
        <v>50</v>
      </c>
      <c r="D8" s="9"/>
    </row>
    <row r="9" spans="1:4" s="3" customFormat="1" ht="12" customHeight="1" x14ac:dyDescent="0.25">
      <c r="A9" s="11" t="s">
        <v>1</v>
      </c>
      <c r="B9" s="12" t="s">
        <v>10</v>
      </c>
      <c r="C9" s="105" t="s">
        <v>11</v>
      </c>
      <c r="D9" s="106"/>
    </row>
    <row r="10" spans="1:4" s="3" customFormat="1" ht="24" customHeight="1" x14ac:dyDescent="0.25">
      <c r="A10" s="11" t="s">
        <v>2</v>
      </c>
      <c r="B10" s="13" t="s">
        <v>12</v>
      </c>
      <c r="C10" s="107" t="s">
        <v>90</v>
      </c>
      <c r="D10" s="108"/>
    </row>
    <row r="11" spans="1:4" s="3" customFormat="1" ht="15" customHeight="1" x14ac:dyDescent="0.25">
      <c r="A11" s="11" t="s">
        <v>3</v>
      </c>
      <c r="B11" s="12" t="s">
        <v>13</v>
      </c>
      <c r="C11" s="105" t="s">
        <v>14</v>
      </c>
      <c r="D11" s="106"/>
    </row>
    <row r="12" spans="1:4" s="3" customFormat="1" ht="18" customHeight="1" x14ac:dyDescent="0.25">
      <c r="A12" s="112">
        <v>5</v>
      </c>
      <c r="B12" s="112" t="s">
        <v>91</v>
      </c>
      <c r="C12" s="48" t="s">
        <v>92</v>
      </c>
      <c r="D12" s="49" t="s">
        <v>93</v>
      </c>
    </row>
    <row r="13" spans="1:4" s="3" customFormat="1" ht="14.25" customHeight="1" x14ac:dyDescent="0.25">
      <c r="A13" s="112"/>
      <c r="B13" s="112"/>
      <c r="C13" s="48" t="s">
        <v>94</v>
      </c>
      <c r="D13" s="49" t="s">
        <v>95</v>
      </c>
    </row>
    <row r="14" spans="1:4" s="3" customFormat="1" x14ac:dyDescent="0.25">
      <c r="A14" s="112"/>
      <c r="B14" s="112"/>
      <c r="C14" s="48" t="s">
        <v>96</v>
      </c>
      <c r="D14" s="49" t="s">
        <v>97</v>
      </c>
    </row>
    <row r="15" spans="1:4" s="3" customFormat="1" ht="16.5" customHeight="1" x14ac:dyDescent="0.25">
      <c r="A15" s="112"/>
      <c r="B15" s="112"/>
      <c r="C15" s="48" t="s">
        <v>98</v>
      </c>
      <c r="D15" s="49" t="s">
        <v>99</v>
      </c>
    </row>
    <row r="16" spans="1:4" s="3" customFormat="1" ht="16.5" customHeight="1" x14ac:dyDescent="0.25">
      <c r="A16" s="112"/>
      <c r="B16" s="112"/>
      <c r="C16" s="48" t="s">
        <v>100</v>
      </c>
      <c r="D16" s="49" t="s">
        <v>101</v>
      </c>
    </row>
    <row r="17" spans="1:4" s="5" customFormat="1" ht="15.75" customHeight="1" x14ac:dyDescent="0.25">
      <c r="A17" s="112"/>
      <c r="B17" s="112"/>
      <c r="C17" s="48" t="s">
        <v>102</v>
      </c>
      <c r="D17" s="49" t="s">
        <v>103</v>
      </c>
    </row>
    <row r="18" spans="1:4" s="5" customFormat="1" ht="15.75" customHeight="1" x14ac:dyDescent="0.25">
      <c r="A18" s="112"/>
      <c r="B18" s="112"/>
      <c r="C18" s="50" t="s">
        <v>104</v>
      </c>
      <c r="D18" s="49" t="s">
        <v>105</v>
      </c>
    </row>
    <row r="19" spans="1:4" ht="21.75" customHeight="1" x14ac:dyDescent="0.25">
      <c r="A19" s="11" t="s">
        <v>4</v>
      </c>
      <c r="B19" s="12" t="s">
        <v>15</v>
      </c>
      <c r="C19" s="113" t="s">
        <v>77</v>
      </c>
      <c r="D19" s="114"/>
    </row>
    <row r="20" spans="1:4" s="5" customFormat="1" ht="28.5" customHeight="1" x14ac:dyDescent="0.25">
      <c r="A20" s="11" t="s">
        <v>5</v>
      </c>
      <c r="B20" s="12" t="s">
        <v>16</v>
      </c>
      <c r="C20" s="115" t="s">
        <v>57</v>
      </c>
      <c r="D20" s="116"/>
    </row>
    <row r="21" spans="1:4" s="5" customFormat="1" ht="15" customHeight="1" x14ac:dyDescent="0.25">
      <c r="A21" s="11" t="s">
        <v>6</v>
      </c>
      <c r="B21" s="12" t="s">
        <v>17</v>
      </c>
      <c r="C21" s="107" t="s">
        <v>18</v>
      </c>
      <c r="D21" s="117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19</v>
      </c>
      <c r="B23" s="15"/>
      <c r="C23" s="15"/>
      <c r="D23" s="15"/>
    </row>
    <row r="24" spans="1:4" ht="12.75" customHeight="1" x14ac:dyDescent="0.25">
      <c r="A24" s="14"/>
      <c r="B24" s="15"/>
      <c r="C24" s="15"/>
      <c r="D24" s="15"/>
    </row>
    <row r="25" spans="1:4" ht="23.25" x14ac:dyDescent="0.25">
      <c r="A25" s="6"/>
      <c r="B25" s="16" t="s">
        <v>20</v>
      </c>
      <c r="C25" s="7" t="s">
        <v>21</v>
      </c>
      <c r="D25" s="47" t="s">
        <v>22</v>
      </c>
    </row>
    <row r="26" spans="1:4" ht="25.5" customHeight="1" x14ac:dyDescent="0.25">
      <c r="A26" s="109" t="s">
        <v>25</v>
      </c>
      <c r="B26" s="110"/>
      <c r="C26" s="110"/>
      <c r="D26" s="111"/>
    </row>
    <row r="27" spans="1:4" ht="12" customHeight="1" x14ac:dyDescent="0.25">
      <c r="A27" s="44"/>
      <c r="B27" s="45"/>
      <c r="C27" s="45"/>
      <c r="D27" s="46"/>
    </row>
    <row r="28" spans="1:4" x14ac:dyDescent="0.25">
      <c r="A28" s="7">
        <v>1</v>
      </c>
      <c r="B28" s="6" t="s">
        <v>107</v>
      </c>
      <c r="C28" s="6" t="s">
        <v>23</v>
      </c>
      <c r="D28" s="6" t="s">
        <v>24</v>
      </c>
    </row>
    <row r="29" spans="1:4" ht="14.25" customHeight="1" x14ac:dyDescent="0.25">
      <c r="A29" s="18" t="s">
        <v>26</v>
      </c>
      <c r="B29" s="17"/>
      <c r="C29" s="17"/>
      <c r="D29" s="17"/>
    </row>
    <row r="30" spans="1:4" ht="13.5" customHeight="1" x14ac:dyDescent="0.25">
      <c r="A30" s="7">
        <v>1</v>
      </c>
      <c r="B30" s="6" t="s">
        <v>111</v>
      </c>
      <c r="C30" s="6" t="s">
        <v>23</v>
      </c>
      <c r="D30" s="10" t="s">
        <v>108</v>
      </c>
    </row>
    <row r="31" spans="1:4" x14ac:dyDescent="0.25">
      <c r="A31" s="18" t="s">
        <v>42</v>
      </c>
      <c r="B31" s="17"/>
      <c r="C31" s="17"/>
      <c r="D31" s="17"/>
    </row>
    <row r="32" spans="1:4" x14ac:dyDescent="0.25">
      <c r="A32" s="18" t="s">
        <v>43</v>
      </c>
      <c r="B32" s="17"/>
      <c r="C32" s="17"/>
      <c r="D32" s="17"/>
    </row>
    <row r="33" spans="1:4" x14ac:dyDescent="0.25">
      <c r="A33" s="7">
        <v>1</v>
      </c>
      <c r="B33" s="6" t="s">
        <v>27</v>
      </c>
      <c r="C33" s="6" t="s">
        <v>112</v>
      </c>
      <c r="D33" s="10" t="s">
        <v>28</v>
      </c>
    </row>
    <row r="34" spans="1:4" x14ac:dyDescent="0.25">
      <c r="A34" s="18" t="s">
        <v>29</v>
      </c>
      <c r="B34" s="17"/>
      <c r="C34" s="17"/>
      <c r="D34" s="17"/>
    </row>
    <row r="35" spans="1:4" x14ac:dyDescent="0.25">
      <c r="A35" s="7">
        <v>1</v>
      </c>
      <c r="B35" s="6" t="s">
        <v>30</v>
      </c>
      <c r="C35" s="6" t="s">
        <v>23</v>
      </c>
      <c r="D35" s="6" t="s">
        <v>31</v>
      </c>
    </row>
    <row r="36" spans="1:4" ht="15" customHeight="1" x14ac:dyDescent="0.25">
      <c r="A36" s="18" t="s">
        <v>32</v>
      </c>
      <c r="B36" s="17"/>
      <c r="C36" s="17"/>
      <c r="D36" s="17"/>
    </row>
    <row r="37" spans="1:4" x14ac:dyDescent="0.25">
      <c r="A37" s="7">
        <v>1</v>
      </c>
      <c r="B37" s="6" t="s">
        <v>33</v>
      </c>
      <c r="C37" s="6" t="s">
        <v>23</v>
      </c>
      <c r="D37" s="6" t="s">
        <v>24</v>
      </c>
    </row>
    <row r="38" spans="1:4" x14ac:dyDescent="0.25">
      <c r="A38" s="4" t="s">
        <v>51</v>
      </c>
      <c r="B38" s="17"/>
      <c r="C38" s="17"/>
      <c r="D38" s="17"/>
    </row>
    <row r="39" spans="1:4" ht="15" customHeight="1" x14ac:dyDescent="0.25">
      <c r="A39" s="7">
        <v>1</v>
      </c>
      <c r="B39" s="6" t="s">
        <v>34</v>
      </c>
      <c r="C39" s="103">
        <v>1985</v>
      </c>
      <c r="D39" s="104"/>
    </row>
    <row r="40" spans="1:4" x14ac:dyDescent="0.25">
      <c r="A40" s="7">
        <v>2</v>
      </c>
      <c r="B40" s="6" t="s">
        <v>36</v>
      </c>
      <c r="C40" s="103">
        <v>9</v>
      </c>
      <c r="D40" s="104"/>
    </row>
    <row r="41" spans="1:4" x14ac:dyDescent="0.25">
      <c r="A41" s="7">
        <v>3</v>
      </c>
      <c r="B41" s="6" t="s">
        <v>37</v>
      </c>
      <c r="C41" s="103">
        <v>5</v>
      </c>
      <c r="D41" s="104"/>
    </row>
    <row r="42" spans="1:4" ht="15" customHeight="1" x14ac:dyDescent="0.25">
      <c r="A42" s="7">
        <v>4</v>
      </c>
      <c r="B42" s="6" t="s">
        <v>35</v>
      </c>
      <c r="C42" s="103">
        <v>5</v>
      </c>
      <c r="D42" s="104"/>
    </row>
    <row r="43" spans="1:4" x14ac:dyDescent="0.25">
      <c r="A43" s="7">
        <v>5</v>
      </c>
      <c r="B43" s="6" t="s">
        <v>38</v>
      </c>
      <c r="C43" s="103">
        <v>5</v>
      </c>
      <c r="D43" s="104"/>
    </row>
    <row r="44" spans="1:4" x14ac:dyDescent="0.25">
      <c r="A44" s="7">
        <v>6</v>
      </c>
      <c r="B44" s="6" t="s">
        <v>39</v>
      </c>
      <c r="C44" s="103" t="s">
        <v>141</v>
      </c>
      <c r="D44" s="104"/>
    </row>
    <row r="45" spans="1:4" ht="15" customHeight="1" x14ac:dyDescent="0.25">
      <c r="A45" s="7">
        <v>7</v>
      </c>
      <c r="B45" s="6" t="s">
        <v>40</v>
      </c>
      <c r="C45" s="103" t="s">
        <v>79</v>
      </c>
      <c r="D45" s="104"/>
    </row>
    <row r="46" spans="1:4" x14ac:dyDescent="0.25">
      <c r="A46" s="7">
        <v>8</v>
      </c>
      <c r="B46" s="6" t="s">
        <v>41</v>
      </c>
      <c r="C46" s="103" t="s">
        <v>127</v>
      </c>
      <c r="D46" s="104"/>
    </row>
    <row r="47" spans="1:4" x14ac:dyDescent="0.25">
      <c r="A47" s="7">
        <v>9</v>
      </c>
      <c r="B47" s="6" t="s">
        <v>113</v>
      </c>
      <c r="C47" s="103" t="s">
        <v>126</v>
      </c>
      <c r="D47" s="108"/>
    </row>
    <row r="48" spans="1:4" x14ac:dyDescent="0.25">
      <c r="A48" s="7">
        <v>10</v>
      </c>
      <c r="B48" s="6" t="s">
        <v>76</v>
      </c>
      <c r="C48" s="118" t="s">
        <v>109</v>
      </c>
      <c r="D48" s="104"/>
    </row>
    <row r="52" spans="5:5" x14ac:dyDescent="0.25">
      <c r="E52" t="s">
        <v>161</v>
      </c>
    </row>
  </sheetData>
  <mergeCells count="19">
    <mergeCell ref="C48:D48"/>
    <mergeCell ref="C42:D42"/>
    <mergeCell ref="C43:D43"/>
    <mergeCell ref="C44:D44"/>
    <mergeCell ref="C45:D45"/>
    <mergeCell ref="C46:D46"/>
    <mergeCell ref="C47:D47"/>
    <mergeCell ref="C41:D41"/>
    <mergeCell ref="C39:D39"/>
    <mergeCell ref="C40:D40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A29" workbookViewId="0">
      <selection activeCell="G80" sqref="G80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43" customWidth="1"/>
    <col min="4" max="4" width="8.28515625" customWidth="1"/>
    <col min="5" max="5" width="9" customWidth="1"/>
    <col min="6" max="6" width="9.7109375" customWidth="1"/>
    <col min="7" max="7" width="10.140625" customWidth="1"/>
    <col min="8" max="8" width="11.42578125" customWidth="1"/>
  </cols>
  <sheetData>
    <row r="1" spans="1:12" x14ac:dyDescent="0.25">
      <c r="A1" s="4" t="s">
        <v>117</v>
      </c>
      <c r="B1"/>
      <c r="C1" s="34"/>
      <c r="D1" s="34"/>
    </row>
    <row r="2" spans="1:12" ht="13.5" customHeight="1" x14ac:dyDescent="0.25">
      <c r="A2" s="4" t="s">
        <v>137</v>
      </c>
      <c r="B2"/>
      <c r="C2" s="34"/>
      <c r="D2" s="34"/>
    </row>
    <row r="3" spans="1:12" ht="56.25" customHeight="1" x14ac:dyDescent="0.25">
      <c r="A3" s="143" t="s">
        <v>63</v>
      </c>
      <c r="B3" s="142"/>
      <c r="C3" s="80" t="s">
        <v>64</v>
      </c>
      <c r="D3" s="26" t="s">
        <v>65</v>
      </c>
      <c r="E3" s="26" t="s">
        <v>66</v>
      </c>
      <c r="F3" s="26" t="s">
        <v>67</v>
      </c>
      <c r="G3" s="35" t="s">
        <v>68</v>
      </c>
      <c r="H3" s="26" t="s">
        <v>69</v>
      </c>
      <c r="K3" s="60"/>
      <c r="L3" s="60"/>
    </row>
    <row r="4" spans="1:12" ht="21.75" customHeight="1" x14ac:dyDescent="0.25">
      <c r="A4" s="148" t="s">
        <v>138</v>
      </c>
      <c r="B4" s="139"/>
      <c r="C4" s="80"/>
      <c r="D4" s="26">
        <v>581.37</v>
      </c>
      <c r="E4" s="26"/>
      <c r="F4" s="26"/>
      <c r="G4" s="35"/>
      <c r="H4" s="26"/>
      <c r="K4" s="60"/>
      <c r="L4" s="60"/>
    </row>
    <row r="5" spans="1:12" ht="15" customHeight="1" x14ac:dyDescent="0.25">
      <c r="A5" s="75" t="s">
        <v>118</v>
      </c>
      <c r="B5" s="74"/>
      <c r="C5" s="80"/>
      <c r="D5" s="26">
        <v>1232.6199999999999</v>
      </c>
      <c r="E5" s="26"/>
      <c r="F5" s="26"/>
      <c r="G5" s="35"/>
      <c r="H5" s="26"/>
      <c r="K5" s="60"/>
      <c r="L5" s="60"/>
    </row>
    <row r="6" spans="1:12" ht="12.75" customHeight="1" x14ac:dyDescent="0.25">
      <c r="A6" s="75" t="s">
        <v>119</v>
      </c>
      <c r="B6" s="74"/>
      <c r="C6" s="80"/>
      <c r="D6" s="26">
        <v>-651.25</v>
      </c>
      <c r="E6" s="26"/>
      <c r="F6" s="26"/>
      <c r="G6" s="35"/>
      <c r="H6" s="26"/>
      <c r="K6" s="60"/>
      <c r="L6" s="60"/>
    </row>
    <row r="7" spans="1:12" ht="14.25" customHeight="1" x14ac:dyDescent="0.25">
      <c r="A7" s="147" t="s">
        <v>139</v>
      </c>
      <c r="B7" s="130"/>
      <c r="C7" s="130"/>
      <c r="D7" s="130"/>
      <c r="E7" s="130"/>
      <c r="F7" s="130"/>
      <c r="G7" s="130"/>
      <c r="H7" s="108"/>
      <c r="K7" s="60"/>
      <c r="L7" s="60"/>
    </row>
    <row r="8" spans="1:12" ht="17.25" customHeight="1" x14ac:dyDescent="0.25">
      <c r="A8" s="143" t="s">
        <v>70</v>
      </c>
      <c r="B8" s="121"/>
      <c r="C8" s="40">
        <v>21.13</v>
      </c>
      <c r="D8" s="51">
        <v>-626.33000000000004</v>
      </c>
      <c r="E8" s="40">
        <f>E12+E15+E18+E21+E24+E27</f>
        <v>2627.33</v>
      </c>
      <c r="F8" s="40">
        <f>F12+F15+F18+F21+F24+F27</f>
        <v>2623.79</v>
      </c>
      <c r="G8" s="40">
        <f>G12+G15+G18+G21+G24+G27</f>
        <v>2623.79</v>
      </c>
      <c r="H8" s="57">
        <f>F8-E8+D8</f>
        <v>-629.87</v>
      </c>
    </row>
    <row r="9" spans="1:12" x14ac:dyDescent="0.25">
      <c r="A9" s="36" t="s">
        <v>71</v>
      </c>
      <c r="B9" s="37"/>
      <c r="C9" s="41">
        <f>C8-C10</f>
        <v>19.016999999999999</v>
      </c>
      <c r="D9" s="58">
        <v>-563.71</v>
      </c>
      <c r="E9" s="41">
        <f>E8-E10</f>
        <v>2364.5969999999998</v>
      </c>
      <c r="F9" s="41">
        <f>F8-F10</f>
        <v>2361.4110000000001</v>
      </c>
      <c r="G9" s="41">
        <f>G8-G10</f>
        <v>2361.4110000000001</v>
      </c>
      <c r="H9" s="57">
        <f t="shared" ref="H9:H10" si="0">F9-E9+D9</f>
        <v>-566.89599999999973</v>
      </c>
      <c r="K9" s="67"/>
    </row>
    <row r="10" spans="1:12" x14ac:dyDescent="0.25">
      <c r="A10" s="134" t="s">
        <v>72</v>
      </c>
      <c r="B10" s="130"/>
      <c r="C10" s="41">
        <f>C8*10%</f>
        <v>2.113</v>
      </c>
      <c r="D10" s="58">
        <v>-62.63</v>
      </c>
      <c r="E10" s="41">
        <f>E8*10%</f>
        <v>262.733</v>
      </c>
      <c r="F10" s="41">
        <f>F8*10%</f>
        <v>262.37900000000002</v>
      </c>
      <c r="G10" s="41">
        <f>G8*10%</f>
        <v>262.37900000000002</v>
      </c>
      <c r="H10" s="57">
        <f t="shared" si="0"/>
        <v>-62.983999999999988</v>
      </c>
    </row>
    <row r="11" spans="1:12" ht="12.75" customHeight="1" x14ac:dyDescent="0.25">
      <c r="A11" s="147" t="s">
        <v>73</v>
      </c>
      <c r="B11" s="120"/>
      <c r="C11" s="120"/>
      <c r="D11" s="120"/>
      <c r="E11" s="120"/>
      <c r="F11" s="120"/>
      <c r="G11" s="120"/>
      <c r="H11" s="121"/>
    </row>
    <row r="12" spans="1:12" x14ac:dyDescent="0.25">
      <c r="A12" s="135" t="s">
        <v>54</v>
      </c>
      <c r="B12" s="136"/>
      <c r="C12" s="40">
        <v>5.65</v>
      </c>
      <c r="D12" s="27">
        <v>-183.88</v>
      </c>
      <c r="E12" s="55">
        <v>712.36</v>
      </c>
      <c r="F12" s="55">
        <v>714.62</v>
      </c>
      <c r="G12" s="55">
        <v>714.62</v>
      </c>
      <c r="H12" s="58">
        <f>F12-E12+D12</f>
        <v>-181.62</v>
      </c>
    </row>
    <row r="13" spans="1:12" x14ac:dyDescent="0.25">
      <c r="A13" s="36" t="s">
        <v>71</v>
      </c>
      <c r="B13" s="37"/>
      <c r="C13" s="41">
        <f>C12-C14</f>
        <v>5.085</v>
      </c>
      <c r="D13" s="58">
        <f>D12-D14</f>
        <v>-165.49199999999999</v>
      </c>
      <c r="E13" s="41">
        <f>E12-E14</f>
        <v>641.12400000000002</v>
      </c>
      <c r="F13" s="41">
        <f>F12-F14</f>
        <v>643.15800000000002</v>
      </c>
      <c r="G13" s="41">
        <f>G12-G14</f>
        <v>643.15800000000002</v>
      </c>
      <c r="H13" s="58">
        <f t="shared" ref="H13:H30" si="1">F13-E13+D13</f>
        <v>-163.458</v>
      </c>
    </row>
    <row r="14" spans="1:12" x14ac:dyDescent="0.25">
      <c r="A14" s="134" t="s">
        <v>72</v>
      </c>
      <c r="B14" s="130"/>
      <c r="C14" s="41">
        <f>C12*10%</f>
        <v>0.56500000000000006</v>
      </c>
      <c r="D14" s="58">
        <f>D12*10%</f>
        <v>-18.388000000000002</v>
      </c>
      <c r="E14" s="41">
        <f>E12*10%</f>
        <v>71.236000000000004</v>
      </c>
      <c r="F14" s="41">
        <f>F12*10%</f>
        <v>71.462000000000003</v>
      </c>
      <c r="G14" s="41">
        <f>G12*10%</f>
        <v>71.462000000000003</v>
      </c>
      <c r="H14" s="58">
        <f t="shared" si="1"/>
        <v>-18.162000000000003</v>
      </c>
    </row>
    <row r="15" spans="1:12" ht="23.25" customHeight="1" x14ac:dyDescent="0.25">
      <c r="A15" s="135" t="s">
        <v>44</v>
      </c>
      <c r="B15" s="136"/>
      <c r="C15" s="40">
        <v>3.45</v>
      </c>
      <c r="D15" s="27">
        <v>-111.28</v>
      </c>
      <c r="E15" s="55">
        <v>434.98</v>
      </c>
      <c r="F15" s="55">
        <v>436.38</v>
      </c>
      <c r="G15" s="55">
        <v>436.38</v>
      </c>
      <c r="H15" s="58">
        <f t="shared" si="1"/>
        <v>-109.88000000000002</v>
      </c>
    </row>
    <row r="16" spans="1:12" x14ac:dyDescent="0.25">
      <c r="A16" s="36" t="s">
        <v>71</v>
      </c>
      <c r="B16" s="37"/>
      <c r="C16" s="41">
        <f>C15-C17</f>
        <v>3.105</v>
      </c>
      <c r="D16" s="58">
        <f>D15-D17</f>
        <v>-100.152</v>
      </c>
      <c r="E16" s="41">
        <f>E15-E17</f>
        <v>391.48200000000003</v>
      </c>
      <c r="F16" s="41">
        <f>F15-F17</f>
        <v>392.74199999999996</v>
      </c>
      <c r="G16" s="41">
        <f>G15-G17</f>
        <v>392.74199999999996</v>
      </c>
      <c r="H16" s="58">
        <f t="shared" si="1"/>
        <v>-98.892000000000067</v>
      </c>
    </row>
    <row r="17" spans="1:11" ht="15" customHeight="1" x14ac:dyDescent="0.25">
      <c r="A17" s="134" t="s">
        <v>72</v>
      </c>
      <c r="B17" s="130"/>
      <c r="C17" s="41">
        <f>C15*10%</f>
        <v>0.34500000000000003</v>
      </c>
      <c r="D17" s="58">
        <f>D15*10%</f>
        <v>-11.128</v>
      </c>
      <c r="E17" s="41">
        <f>E15*10%</f>
        <v>43.498000000000005</v>
      </c>
      <c r="F17" s="41">
        <f>F15*10%</f>
        <v>43.638000000000005</v>
      </c>
      <c r="G17" s="41">
        <f>G15*10%</f>
        <v>43.638000000000005</v>
      </c>
      <c r="H17" s="58">
        <f t="shared" si="1"/>
        <v>-10.988</v>
      </c>
    </row>
    <row r="18" spans="1:11" ht="13.5" customHeight="1" x14ac:dyDescent="0.25">
      <c r="A18" s="135" t="s">
        <v>55</v>
      </c>
      <c r="B18" s="136"/>
      <c r="C18" s="39">
        <v>2.37</v>
      </c>
      <c r="D18" s="27">
        <v>-76.53</v>
      </c>
      <c r="E18" s="55">
        <v>298.81</v>
      </c>
      <c r="F18" s="55">
        <v>299.77</v>
      </c>
      <c r="G18" s="55">
        <v>299.77</v>
      </c>
      <c r="H18" s="58">
        <f t="shared" si="1"/>
        <v>-75.570000000000022</v>
      </c>
    </row>
    <row r="19" spans="1:11" ht="13.5" customHeight="1" x14ac:dyDescent="0.25">
      <c r="A19" s="36" t="s">
        <v>71</v>
      </c>
      <c r="B19" s="37"/>
      <c r="C19" s="41">
        <f>C18-C20</f>
        <v>2.133</v>
      </c>
      <c r="D19" s="58">
        <f>D18-D20</f>
        <v>-68.876999999999995</v>
      </c>
      <c r="E19" s="41">
        <f>E18-E20</f>
        <v>268.92899999999997</v>
      </c>
      <c r="F19" s="41">
        <f>F18-F20</f>
        <v>269.79300000000001</v>
      </c>
      <c r="G19" s="41">
        <f>G18-G20</f>
        <v>269.79300000000001</v>
      </c>
      <c r="H19" s="58">
        <f t="shared" si="1"/>
        <v>-68.012999999999963</v>
      </c>
    </row>
    <row r="20" spans="1:11" ht="12.75" customHeight="1" x14ac:dyDescent="0.25">
      <c r="A20" s="134" t="s">
        <v>72</v>
      </c>
      <c r="B20" s="130"/>
      <c r="C20" s="41">
        <f>C18*10%</f>
        <v>0.23700000000000002</v>
      </c>
      <c r="D20" s="58">
        <f>D18*10%</f>
        <v>-7.6530000000000005</v>
      </c>
      <c r="E20" s="41">
        <f>E18*10%</f>
        <v>29.881</v>
      </c>
      <c r="F20" s="41">
        <f>F18*10%</f>
        <v>29.977</v>
      </c>
      <c r="G20" s="41">
        <f>G18*10%</f>
        <v>29.977</v>
      </c>
      <c r="H20" s="58">
        <f t="shared" si="1"/>
        <v>-7.5570000000000004</v>
      </c>
    </row>
    <row r="21" spans="1:11" x14ac:dyDescent="0.25">
      <c r="A21" s="135" t="s">
        <v>56</v>
      </c>
      <c r="B21" s="136"/>
      <c r="C21" s="42">
        <v>1.1100000000000001</v>
      </c>
      <c r="D21" s="7">
        <v>-36.090000000000003</v>
      </c>
      <c r="E21" s="41">
        <v>139.94</v>
      </c>
      <c r="F21" s="41">
        <v>140.35</v>
      </c>
      <c r="G21" s="41">
        <v>140.35</v>
      </c>
      <c r="H21" s="58">
        <f t="shared" si="1"/>
        <v>-35.680000000000007</v>
      </c>
    </row>
    <row r="22" spans="1:11" ht="14.25" customHeight="1" x14ac:dyDescent="0.25">
      <c r="A22" s="36" t="s">
        <v>71</v>
      </c>
      <c r="B22" s="37"/>
      <c r="C22" s="41">
        <f>C21-C23</f>
        <v>0.99900000000000011</v>
      </c>
      <c r="D22" s="58">
        <f>D21-D23</f>
        <v>-32.481000000000002</v>
      </c>
      <c r="E22" s="41">
        <f>E21-E23</f>
        <v>125.946</v>
      </c>
      <c r="F22" s="41">
        <f>F21-F23</f>
        <v>126.315</v>
      </c>
      <c r="G22" s="41">
        <f>G21-G23</f>
        <v>126.315</v>
      </c>
      <c r="H22" s="58">
        <f t="shared" si="1"/>
        <v>-32.112000000000002</v>
      </c>
    </row>
    <row r="23" spans="1:11" ht="14.25" customHeight="1" x14ac:dyDescent="0.25">
      <c r="A23" s="134" t="s">
        <v>72</v>
      </c>
      <c r="B23" s="130"/>
      <c r="C23" s="41">
        <f>C21*10%</f>
        <v>0.11100000000000002</v>
      </c>
      <c r="D23" s="58">
        <f>D21*10%</f>
        <v>-3.6090000000000004</v>
      </c>
      <c r="E23" s="41">
        <f>E21*10%</f>
        <v>13.994</v>
      </c>
      <c r="F23" s="41">
        <f>F21*10%</f>
        <v>14.035</v>
      </c>
      <c r="G23" s="41">
        <f>G21*10%</f>
        <v>14.035</v>
      </c>
      <c r="H23" s="58">
        <f t="shared" si="1"/>
        <v>-3.5680000000000001</v>
      </c>
      <c r="K23" s="60"/>
    </row>
    <row r="24" spans="1:11" ht="14.25" customHeight="1" x14ac:dyDescent="0.25">
      <c r="A24" s="10" t="s">
        <v>45</v>
      </c>
      <c r="B24" s="38"/>
      <c r="C24" s="42">
        <v>4.3600000000000003</v>
      </c>
      <c r="D24" s="7">
        <v>-104.29</v>
      </c>
      <c r="E24" s="41">
        <v>545.89</v>
      </c>
      <c r="F24" s="41">
        <v>542.04</v>
      </c>
      <c r="G24" s="41">
        <v>542.04</v>
      </c>
      <c r="H24" s="58">
        <f t="shared" si="1"/>
        <v>-108.14000000000003</v>
      </c>
    </row>
    <row r="25" spans="1:11" ht="14.25" customHeight="1" x14ac:dyDescent="0.25">
      <c r="A25" s="36" t="s">
        <v>71</v>
      </c>
      <c r="B25" s="37"/>
      <c r="C25" s="41">
        <f>C24-C26</f>
        <v>3.9240000000000004</v>
      </c>
      <c r="D25" s="58">
        <f>D24-D26</f>
        <v>-93.861000000000004</v>
      </c>
      <c r="E25" s="41">
        <f>E24-E26</f>
        <v>491.30099999999999</v>
      </c>
      <c r="F25" s="41">
        <f>F24-F26</f>
        <v>487.83599999999996</v>
      </c>
      <c r="G25" s="41">
        <f>G24-G26</f>
        <v>487.83599999999996</v>
      </c>
      <c r="H25" s="58">
        <f t="shared" si="1"/>
        <v>-97.326000000000036</v>
      </c>
    </row>
    <row r="26" spans="1:11" x14ac:dyDescent="0.25">
      <c r="A26" s="134" t="s">
        <v>72</v>
      </c>
      <c r="B26" s="130"/>
      <c r="C26" s="41">
        <f>C24*10%</f>
        <v>0.43600000000000005</v>
      </c>
      <c r="D26" s="58">
        <f>D24*10%</f>
        <v>-10.429000000000002</v>
      </c>
      <c r="E26" s="41">
        <f>E24*10%</f>
        <v>54.588999999999999</v>
      </c>
      <c r="F26" s="41">
        <f>F24*10%</f>
        <v>54.204000000000001</v>
      </c>
      <c r="G26" s="41">
        <f>G24*10%</f>
        <v>54.204000000000001</v>
      </c>
      <c r="H26" s="58">
        <f t="shared" si="1"/>
        <v>-10.814</v>
      </c>
    </row>
    <row r="27" spans="1:11" ht="14.25" customHeight="1" x14ac:dyDescent="0.25">
      <c r="A27" s="151" t="s">
        <v>46</v>
      </c>
      <c r="B27" s="152"/>
      <c r="C27" s="155">
        <v>4.1900000000000004</v>
      </c>
      <c r="D27" s="157">
        <v>-114.18</v>
      </c>
      <c r="E27" s="149">
        <v>495.35</v>
      </c>
      <c r="F27" s="149">
        <v>490.63</v>
      </c>
      <c r="G27" s="149">
        <v>490.63</v>
      </c>
      <c r="H27" s="58">
        <f t="shared" si="1"/>
        <v>-118.90000000000003</v>
      </c>
    </row>
    <row r="28" spans="1:11" ht="0.75" hidden="1" customHeight="1" x14ac:dyDescent="0.25">
      <c r="A28" s="153"/>
      <c r="B28" s="154"/>
      <c r="C28" s="156"/>
      <c r="D28" s="158"/>
      <c r="E28" s="150"/>
      <c r="F28" s="150"/>
      <c r="G28" s="150"/>
      <c r="H28" s="58">
        <f t="shared" si="1"/>
        <v>0</v>
      </c>
    </row>
    <row r="29" spans="1:11" x14ac:dyDescent="0.25">
      <c r="A29" s="36" t="s">
        <v>71</v>
      </c>
      <c r="B29" s="37"/>
      <c r="C29" s="41">
        <f>C27-C30</f>
        <v>3.7710000000000004</v>
      </c>
      <c r="D29" s="58">
        <f>D27-D30</f>
        <v>-102.762</v>
      </c>
      <c r="E29" s="41">
        <f>E27-E30</f>
        <v>445.815</v>
      </c>
      <c r="F29" s="41">
        <f>F27-F30</f>
        <v>441.56700000000001</v>
      </c>
      <c r="G29" s="41">
        <f>G27-G30</f>
        <v>441.56700000000001</v>
      </c>
      <c r="H29" s="58">
        <f t="shared" si="1"/>
        <v>-107.00999999999999</v>
      </c>
    </row>
    <row r="30" spans="1:11" x14ac:dyDescent="0.25">
      <c r="A30" s="134" t="s">
        <v>72</v>
      </c>
      <c r="B30" s="130"/>
      <c r="C30" s="41">
        <f>C27*10%</f>
        <v>0.41900000000000004</v>
      </c>
      <c r="D30" s="58">
        <f>D27*10%</f>
        <v>-11.418000000000001</v>
      </c>
      <c r="E30" s="41">
        <f>E27*10%</f>
        <v>49.535000000000004</v>
      </c>
      <c r="F30" s="41">
        <f>F27*10%</f>
        <v>49.063000000000002</v>
      </c>
      <c r="G30" s="41">
        <f>G27*10%</f>
        <v>49.063000000000002</v>
      </c>
      <c r="H30" s="58">
        <f t="shared" si="1"/>
        <v>-11.890000000000002</v>
      </c>
    </row>
    <row r="31" spans="1:11" x14ac:dyDescent="0.25">
      <c r="A31" s="89"/>
      <c r="B31" s="90"/>
      <c r="C31" s="41"/>
      <c r="D31" s="58"/>
      <c r="E31" s="41"/>
      <c r="F31" s="41"/>
      <c r="G31" s="91"/>
      <c r="H31" s="58"/>
    </row>
    <row r="32" spans="1:11" ht="15" customHeight="1" x14ac:dyDescent="0.25">
      <c r="A32" s="143" t="s">
        <v>47</v>
      </c>
      <c r="B32" s="121"/>
      <c r="C32" s="42">
        <v>7.8</v>
      </c>
      <c r="D32" s="52">
        <v>1197.06</v>
      </c>
      <c r="E32" s="42">
        <v>969.76</v>
      </c>
      <c r="F32" s="42">
        <v>970.06</v>
      </c>
      <c r="G32" s="56">
        <f>G33+G34</f>
        <v>301.93</v>
      </c>
      <c r="H32" s="57">
        <f>F32-E32-G32+D32+F32</f>
        <v>1865.4899999999998</v>
      </c>
      <c r="I32" s="60"/>
    </row>
    <row r="33" spans="1:9" ht="13.5" customHeight="1" x14ac:dyDescent="0.25">
      <c r="A33" s="36" t="s">
        <v>74</v>
      </c>
      <c r="B33" s="37"/>
      <c r="C33" s="41">
        <f>C32-C34</f>
        <v>7.02</v>
      </c>
      <c r="D33" s="7">
        <v>1200.8599999999999</v>
      </c>
      <c r="E33" s="41">
        <f>E32-E34</f>
        <v>872.78399999999999</v>
      </c>
      <c r="F33" s="41">
        <f>F32-F34</f>
        <v>873.05399999999997</v>
      </c>
      <c r="G33" s="54">
        <v>204.92</v>
      </c>
      <c r="H33" s="57">
        <f t="shared" ref="H33:H34" si="2">F33-E33-G33+D33+F33</f>
        <v>1869.2639999999999</v>
      </c>
    </row>
    <row r="34" spans="1:9" ht="12.75" customHeight="1" x14ac:dyDescent="0.25">
      <c r="A34" s="134" t="s">
        <v>72</v>
      </c>
      <c r="B34" s="130"/>
      <c r="C34" s="41">
        <f>C32*10%</f>
        <v>0.78</v>
      </c>
      <c r="D34" s="7">
        <v>-3.81</v>
      </c>
      <c r="E34" s="41">
        <f>E32*10%</f>
        <v>96.975999999999999</v>
      </c>
      <c r="F34" s="41">
        <f>F32*10%</f>
        <v>97.006</v>
      </c>
      <c r="G34" s="41">
        <v>97.01</v>
      </c>
      <c r="H34" s="57">
        <f t="shared" si="2"/>
        <v>-3.784000000000006</v>
      </c>
    </row>
    <row r="35" spans="1:9" ht="12.75" customHeight="1" x14ac:dyDescent="0.25">
      <c r="A35" s="102"/>
      <c r="B35" s="101"/>
      <c r="C35" s="41"/>
      <c r="D35" s="7"/>
      <c r="E35" s="41"/>
      <c r="F35" s="41"/>
      <c r="G35" s="100"/>
      <c r="H35" s="57"/>
    </row>
    <row r="36" spans="1:9" s="78" customFormat="1" ht="12" customHeight="1" x14ac:dyDescent="0.25">
      <c r="A36" s="125" t="s">
        <v>129</v>
      </c>
      <c r="B36" s="126"/>
      <c r="C36" s="40"/>
      <c r="D36" s="51">
        <v>-21.1</v>
      </c>
      <c r="E36" s="40">
        <f>E38+E39+E40+E41</f>
        <v>248.40999999999997</v>
      </c>
      <c r="F36" s="40">
        <f>F38+F39+F40+F41</f>
        <v>247.72</v>
      </c>
      <c r="G36" s="76">
        <v>247.72</v>
      </c>
      <c r="H36" s="57">
        <f>F36-E36-G36+D36+F36</f>
        <v>-21.789999999999992</v>
      </c>
    </row>
    <row r="37" spans="1:9" s="78" customFormat="1" ht="12" customHeight="1" x14ac:dyDescent="0.25">
      <c r="A37" s="98" t="s">
        <v>128</v>
      </c>
      <c r="B37" s="99"/>
      <c r="C37" s="40"/>
      <c r="D37" s="51"/>
      <c r="E37" s="40"/>
      <c r="F37" s="40"/>
      <c r="G37" s="76"/>
      <c r="H37" s="77"/>
    </row>
    <row r="38" spans="1:9" s="78" customFormat="1" ht="12" customHeight="1" x14ac:dyDescent="0.25">
      <c r="A38" s="131" t="s">
        <v>130</v>
      </c>
      <c r="B38" s="132"/>
      <c r="C38" s="40"/>
      <c r="D38" s="51">
        <v>-1.02</v>
      </c>
      <c r="E38" s="40">
        <v>14</v>
      </c>
      <c r="F38" s="40">
        <v>13.88</v>
      </c>
      <c r="G38" s="40">
        <v>13.88</v>
      </c>
      <c r="H38" s="77">
        <f t="shared" ref="H38:H40" si="3">F38-E38</f>
        <v>-0.11999999999999922</v>
      </c>
    </row>
    <row r="39" spans="1:9" s="78" customFormat="1" ht="12" customHeight="1" x14ac:dyDescent="0.25">
      <c r="A39" s="131" t="s">
        <v>131</v>
      </c>
      <c r="B39" s="132"/>
      <c r="C39" s="40"/>
      <c r="D39" s="51">
        <v>-5.38</v>
      </c>
      <c r="E39" s="40">
        <v>53.29</v>
      </c>
      <c r="F39" s="40">
        <v>53.75</v>
      </c>
      <c r="G39" s="40">
        <v>53.75</v>
      </c>
      <c r="H39" s="77">
        <f t="shared" si="3"/>
        <v>0.46000000000000085</v>
      </c>
    </row>
    <row r="40" spans="1:9" s="78" customFormat="1" ht="12" customHeight="1" x14ac:dyDescent="0.25">
      <c r="A40" s="131" t="s">
        <v>132</v>
      </c>
      <c r="B40" s="132"/>
      <c r="C40" s="40"/>
      <c r="D40" s="51">
        <v>-13.93</v>
      </c>
      <c r="E40" s="40">
        <v>167.73</v>
      </c>
      <c r="F40" s="40">
        <v>166.9</v>
      </c>
      <c r="G40" s="40">
        <v>166.9</v>
      </c>
      <c r="H40" s="77">
        <f t="shared" si="3"/>
        <v>-0.82999999999998408</v>
      </c>
    </row>
    <row r="41" spans="1:9" s="78" customFormat="1" ht="12" customHeight="1" x14ac:dyDescent="0.25">
      <c r="A41" s="131" t="s">
        <v>133</v>
      </c>
      <c r="B41" s="133"/>
      <c r="C41" s="40"/>
      <c r="D41" s="51">
        <v>-0.77</v>
      </c>
      <c r="E41" s="40">
        <v>13.39</v>
      </c>
      <c r="F41" s="40">
        <v>13.19</v>
      </c>
      <c r="G41" s="40">
        <v>13.19</v>
      </c>
      <c r="H41" s="77">
        <f>F41-E41</f>
        <v>-0.20000000000000107</v>
      </c>
    </row>
    <row r="42" spans="1:9" s="78" customFormat="1" ht="12" customHeight="1" x14ac:dyDescent="0.25">
      <c r="A42" s="125" t="s">
        <v>115</v>
      </c>
      <c r="B42" s="126"/>
      <c r="C42" s="40"/>
      <c r="D42" s="51"/>
      <c r="E42" s="40">
        <f>E8+E32+E36</f>
        <v>3845.5</v>
      </c>
      <c r="F42" s="40">
        <f>F8+F32+F36</f>
        <v>3841.5699999999997</v>
      </c>
      <c r="G42" s="40">
        <f>G8+G32+G36</f>
        <v>3173.4399999999996</v>
      </c>
      <c r="H42" s="77"/>
    </row>
    <row r="43" spans="1:9" s="78" customFormat="1" ht="12" customHeight="1" x14ac:dyDescent="0.25">
      <c r="A43" s="125" t="s">
        <v>116</v>
      </c>
      <c r="B43" s="126"/>
      <c r="C43" s="40"/>
      <c r="D43" s="51"/>
      <c r="E43" s="40"/>
      <c r="F43" s="40"/>
      <c r="G43" s="76"/>
      <c r="H43" s="40"/>
    </row>
    <row r="44" spans="1:9" s="4" customFormat="1" ht="13.5" customHeight="1" x14ac:dyDescent="0.25">
      <c r="A44" s="53" t="s">
        <v>78</v>
      </c>
      <c r="B44" s="59"/>
      <c r="C44" s="42">
        <v>150</v>
      </c>
      <c r="D44" s="52">
        <v>31.75</v>
      </c>
      <c r="E44" s="52">
        <v>9</v>
      </c>
      <c r="F44" s="52">
        <v>9</v>
      </c>
      <c r="G44" s="56">
        <f>G45</f>
        <v>1.53</v>
      </c>
      <c r="H44" s="42">
        <f>D44+F44-G44</f>
        <v>39.22</v>
      </c>
    </row>
    <row r="45" spans="1:9" s="68" customFormat="1" ht="14.25" customHeight="1" x14ac:dyDescent="0.25">
      <c r="A45" s="69" t="s">
        <v>75</v>
      </c>
      <c r="B45" s="69"/>
      <c r="C45" s="41"/>
      <c r="D45" s="7">
        <v>0</v>
      </c>
      <c r="E45" s="41">
        <f>F44*17%</f>
        <v>1.53</v>
      </c>
      <c r="F45" s="41">
        <f>E44*17%</f>
        <v>1.53</v>
      </c>
      <c r="G45" s="41">
        <f>F45</f>
        <v>1.53</v>
      </c>
      <c r="H45" s="7">
        <v>0</v>
      </c>
    </row>
    <row r="46" spans="1:9" s="68" customFormat="1" ht="14.25" customHeight="1" x14ac:dyDescent="0.25">
      <c r="A46" s="125" t="s">
        <v>120</v>
      </c>
      <c r="B46" s="144"/>
      <c r="C46" s="7"/>
      <c r="D46" s="7"/>
      <c r="E46" s="42">
        <f>E42+E44</f>
        <v>3854.5</v>
      </c>
      <c r="F46" s="42">
        <f>F42+F44</f>
        <v>3850.5699999999997</v>
      </c>
      <c r="G46" s="42">
        <f>G42+G44</f>
        <v>3174.97</v>
      </c>
      <c r="H46" s="7"/>
    </row>
    <row r="47" spans="1:9" s="68" customFormat="1" ht="17.25" customHeight="1" x14ac:dyDescent="0.25">
      <c r="A47" s="127" t="s">
        <v>121</v>
      </c>
      <c r="B47" s="128"/>
      <c r="C47" s="83"/>
      <c r="D47" s="83">
        <v>581.37</v>
      </c>
      <c r="E47" s="84"/>
      <c r="F47" s="84"/>
      <c r="G47" s="83"/>
      <c r="H47" s="88">
        <f>F46-E46+D47+F46-G46</f>
        <v>1253.0399999999995</v>
      </c>
      <c r="I47" s="96"/>
    </row>
    <row r="48" spans="1:9" s="68" customFormat="1" ht="22.5" customHeight="1" x14ac:dyDescent="0.25">
      <c r="A48" s="127" t="s">
        <v>140</v>
      </c>
      <c r="B48" s="127"/>
      <c r="C48" s="85"/>
      <c r="D48" s="85"/>
      <c r="E48" s="86"/>
      <c r="F48" s="87"/>
      <c r="G48" s="87"/>
      <c r="H48" s="86">
        <f>H49+H50</f>
        <v>1253.04</v>
      </c>
      <c r="I48" s="97"/>
    </row>
    <row r="49" spans="1:10" s="68" customFormat="1" ht="17.25" customHeight="1" x14ac:dyDescent="0.25">
      <c r="A49" s="127" t="s">
        <v>118</v>
      </c>
      <c r="B49" s="146"/>
      <c r="C49" s="85"/>
      <c r="D49" s="85"/>
      <c r="E49" s="86"/>
      <c r="F49" s="87"/>
      <c r="G49" s="87"/>
      <c r="H49" s="86">
        <f>H33+H44</f>
        <v>1908.4839999999999</v>
      </c>
      <c r="I49" s="97"/>
    </row>
    <row r="50" spans="1:10" s="68" customFormat="1" ht="23.25" customHeight="1" x14ac:dyDescent="0.25">
      <c r="A50" s="127" t="s">
        <v>119</v>
      </c>
      <c r="B50" s="139"/>
      <c r="C50" s="85"/>
      <c r="D50" s="85"/>
      <c r="E50" s="86"/>
      <c r="F50" s="87"/>
      <c r="G50" s="87"/>
      <c r="H50" s="86">
        <f>H8+H34+H36</f>
        <v>-655.44399999999996</v>
      </c>
      <c r="I50" s="97"/>
    </row>
    <row r="51" spans="1:10" s="79" customFormat="1" ht="14.25" customHeight="1" x14ac:dyDescent="0.2">
      <c r="A51" s="143"/>
      <c r="B51" s="145"/>
      <c r="C51" s="55"/>
      <c r="D51" s="9"/>
      <c r="E51" s="77"/>
      <c r="F51" s="77"/>
      <c r="G51" s="9"/>
      <c r="H51" s="9"/>
    </row>
    <row r="52" spans="1:10" s="79" customFormat="1" ht="14.25" customHeight="1" x14ac:dyDescent="0.2">
      <c r="A52" s="92"/>
      <c r="B52" s="92"/>
      <c r="C52" s="93"/>
      <c r="D52" s="94"/>
      <c r="E52" s="95"/>
      <c r="F52" s="95"/>
      <c r="G52" s="94"/>
      <c r="H52" s="94"/>
    </row>
    <row r="53" spans="1:10" ht="14.25" customHeight="1" x14ac:dyDescent="0.25">
      <c r="A53" s="71"/>
      <c r="B53" s="71"/>
      <c r="C53" s="72"/>
      <c r="D53" s="73"/>
      <c r="E53" s="70"/>
      <c r="F53" s="70"/>
      <c r="G53" s="70"/>
      <c r="H53" s="70"/>
    </row>
    <row r="54" spans="1:10" x14ac:dyDescent="0.25">
      <c r="A54" s="19" t="s">
        <v>142</v>
      </c>
      <c r="D54" s="21"/>
      <c r="E54" s="21"/>
      <c r="F54" s="21"/>
      <c r="G54" s="21"/>
    </row>
    <row r="55" spans="1:10" x14ac:dyDescent="0.25">
      <c r="A55" s="129" t="s">
        <v>58</v>
      </c>
      <c r="B55" s="130"/>
      <c r="C55" s="130"/>
      <c r="D55" s="108"/>
      <c r="E55" s="29" t="s">
        <v>59</v>
      </c>
      <c r="F55" s="29" t="s">
        <v>60</v>
      </c>
      <c r="G55" s="29" t="s">
        <v>122</v>
      </c>
      <c r="H55" s="6" t="s">
        <v>123</v>
      </c>
    </row>
    <row r="56" spans="1:10" x14ac:dyDescent="0.25">
      <c r="A56" s="119" t="s">
        <v>143</v>
      </c>
      <c r="B56" s="120"/>
      <c r="C56" s="120"/>
      <c r="D56" s="121"/>
      <c r="E56" s="30">
        <v>43132</v>
      </c>
      <c r="F56" s="29" t="s">
        <v>144</v>
      </c>
      <c r="G56" s="31">
        <v>46.85</v>
      </c>
      <c r="H56" s="6" t="s">
        <v>124</v>
      </c>
      <c r="J56" s="60"/>
    </row>
    <row r="57" spans="1:10" x14ac:dyDescent="0.25">
      <c r="A57" s="119" t="s">
        <v>145</v>
      </c>
      <c r="B57" s="120"/>
      <c r="C57" s="120"/>
      <c r="D57" s="121"/>
      <c r="E57" s="30">
        <v>43132</v>
      </c>
      <c r="F57" s="29">
        <v>1</v>
      </c>
      <c r="G57" s="31">
        <v>11.5</v>
      </c>
      <c r="H57" s="6" t="s">
        <v>146</v>
      </c>
      <c r="J57" s="60"/>
    </row>
    <row r="58" spans="1:10" x14ac:dyDescent="0.25">
      <c r="A58" s="119" t="s">
        <v>156</v>
      </c>
      <c r="B58" s="120"/>
      <c r="C58" s="120"/>
      <c r="D58" s="121"/>
      <c r="E58" s="30">
        <v>43191</v>
      </c>
      <c r="F58" s="29" t="s">
        <v>157</v>
      </c>
      <c r="G58" s="31">
        <v>3.05</v>
      </c>
      <c r="H58" s="6" t="s">
        <v>158</v>
      </c>
      <c r="J58" s="60"/>
    </row>
    <row r="59" spans="1:10" x14ac:dyDescent="0.25">
      <c r="A59" s="119" t="s">
        <v>147</v>
      </c>
      <c r="B59" s="120"/>
      <c r="C59" s="120"/>
      <c r="D59" s="121"/>
      <c r="E59" s="30">
        <v>43221</v>
      </c>
      <c r="F59" s="29">
        <v>1</v>
      </c>
      <c r="G59" s="31">
        <v>17.440000000000001</v>
      </c>
      <c r="H59" s="6" t="s">
        <v>125</v>
      </c>
      <c r="J59" s="60"/>
    </row>
    <row r="60" spans="1:10" x14ac:dyDescent="0.25">
      <c r="A60" s="119" t="s">
        <v>148</v>
      </c>
      <c r="B60" s="120"/>
      <c r="C60" s="120"/>
      <c r="D60" s="121"/>
      <c r="E60" s="30">
        <v>43221</v>
      </c>
      <c r="F60" s="29">
        <v>1</v>
      </c>
      <c r="G60" s="31">
        <v>59.82</v>
      </c>
      <c r="H60" s="6" t="s">
        <v>125</v>
      </c>
      <c r="J60" s="60"/>
    </row>
    <row r="61" spans="1:10" x14ac:dyDescent="0.25">
      <c r="A61" s="119" t="s">
        <v>149</v>
      </c>
      <c r="B61" s="120"/>
      <c r="C61" s="120"/>
      <c r="D61" s="121"/>
      <c r="E61" s="30">
        <v>43282</v>
      </c>
      <c r="F61" s="29" t="s">
        <v>150</v>
      </c>
      <c r="G61" s="31">
        <v>30</v>
      </c>
      <c r="H61" s="6" t="s">
        <v>134</v>
      </c>
      <c r="J61" s="60"/>
    </row>
    <row r="62" spans="1:10" x14ac:dyDescent="0.25">
      <c r="A62" s="119" t="s">
        <v>151</v>
      </c>
      <c r="B62" s="120"/>
      <c r="C62" s="120"/>
      <c r="D62" s="121"/>
      <c r="E62" s="30">
        <v>43374</v>
      </c>
      <c r="F62" s="29" t="s">
        <v>152</v>
      </c>
      <c r="G62" s="31">
        <v>18.100000000000001</v>
      </c>
      <c r="H62" s="6" t="s">
        <v>134</v>
      </c>
      <c r="J62" s="60"/>
    </row>
    <row r="63" spans="1:10" x14ac:dyDescent="0.25">
      <c r="A63" s="119" t="s">
        <v>153</v>
      </c>
      <c r="B63" s="120"/>
      <c r="C63" s="120"/>
      <c r="D63" s="121"/>
      <c r="E63" s="30">
        <v>43405</v>
      </c>
      <c r="F63" s="29" t="s">
        <v>154</v>
      </c>
      <c r="G63" s="31">
        <v>18.16</v>
      </c>
      <c r="H63" s="6" t="s">
        <v>155</v>
      </c>
      <c r="J63" s="60"/>
    </row>
    <row r="64" spans="1:10" x14ac:dyDescent="0.25">
      <c r="A64" s="140" t="s">
        <v>115</v>
      </c>
      <c r="B64" s="141"/>
      <c r="C64" s="141"/>
      <c r="D64" s="142"/>
      <c r="E64" s="30"/>
      <c r="F64" s="29"/>
      <c r="G64" s="31">
        <f>SUM(G56:G63)</f>
        <v>204.92</v>
      </c>
      <c r="H64" s="6"/>
      <c r="J64" s="60"/>
    </row>
    <row r="65" spans="1:8" x14ac:dyDescent="0.25">
      <c r="A65" s="19" t="s">
        <v>48</v>
      </c>
      <c r="D65" s="21"/>
      <c r="E65" s="21"/>
      <c r="F65" s="21"/>
      <c r="G65" s="21"/>
    </row>
    <row r="66" spans="1:8" x14ac:dyDescent="0.25">
      <c r="A66" s="19" t="s">
        <v>49</v>
      </c>
      <c r="D66" s="21"/>
      <c r="E66" s="21"/>
      <c r="F66" s="21"/>
      <c r="G66" s="21"/>
    </row>
    <row r="67" spans="1:8" ht="23.25" customHeight="1" x14ac:dyDescent="0.25">
      <c r="A67" s="129" t="s">
        <v>62</v>
      </c>
      <c r="B67" s="130"/>
      <c r="C67" s="130"/>
      <c r="D67" s="130"/>
      <c r="E67" s="108"/>
      <c r="F67" s="33" t="s">
        <v>60</v>
      </c>
      <c r="G67" s="32" t="s">
        <v>61</v>
      </c>
    </row>
    <row r="68" spans="1:8" ht="15" customHeight="1" x14ac:dyDescent="0.25">
      <c r="A68" s="137" t="s">
        <v>114</v>
      </c>
      <c r="B68" s="138"/>
      <c r="C68" s="138"/>
      <c r="D68" s="138"/>
      <c r="E68" s="139"/>
      <c r="F68" s="29">
        <v>3</v>
      </c>
      <c r="G68" s="61" t="s">
        <v>135</v>
      </c>
    </row>
    <row r="69" spans="1:8" x14ac:dyDescent="0.25">
      <c r="A69" s="21"/>
      <c r="D69" s="21"/>
      <c r="E69" s="21"/>
      <c r="F69" s="21"/>
      <c r="G69" s="21"/>
    </row>
    <row r="70" spans="1:8" x14ac:dyDescent="0.25">
      <c r="A70" s="21"/>
      <c r="D70" s="21"/>
      <c r="E70" s="21"/>
      <c r="F70" s="21"/>
      <c r="G70" s="21"/>
    </row>
    <row r="71" spans="1:8" ht="6.75" customHeight="1" x14ac:dyDescent="0.25"/>
    <row r="72" spans="1:8" x14ac:dyDescent="0.25">
      <c r="A72" s="19" t="s">
        <v>110</v>
      </c>
      <c r="E72" s="34"/>
      <c r="F72" s="62"/>
      <c r="G72" s="34"/>
    </row>
    <row r="73" spans="1:8" x14ac:dyDescent="0.25">
      <c r="A73" s="19" t="s">
        <v>159</v>
      </c>
      <c r="B73" s="63"/>
      <c r="C73" s="64"/>
      <c r="D73" s="19"/>
      <c r="E73" s="34"/>
      <c r="F73" s="62"/>
      <c r="G73" s="34"/>
    </row>
    <row r="74" spans="1:8" ht="54.75" customHeight="1" x14ac:dyDescent="0.25">
      <c r="A74" s="122" t="s">
        <v>160</v>
      </c>
      <c r="B74" s="123"/>
      <c r="C74" s="123"/>
      <c r="D74" s="123"/>
      <c r="E74" s="123"/>
      <c r="F74" s="123"/>
      <c r="G74" s="123"/>
      <c r="H74" s="124"/>
    </row>
    <row r="75" spans="1:8" ht="21" customHeight="1" x14ac:dyDescent="0.25"/>
    <row r="76" spans="1:8" x14ac:dyDescent="0.25">
      <c r="A76" s="81" t="s">
        <v>80</v>
      </c>
      <c r="B76" s="82"/>
      <c r="C76" s="82"/>
      <c r="D76" s="81"/>
      <c r="E76" s="81" t="s">
        <v>81</v>
      </c>
      <c r="F76" s="81"/>
    </row>
    <row r="77" spans="1:8" x14ac:dyDescent="0.25">
      <c r="A77" s="81" t="s">
        <v>82</v>
      </c>
      <c r="B77" s="82"/>
      <c r="C77" s="82"/>
      <c r="D77" s="81"/>
      <c r="E77" s="81"/>
      <c r="F77" s="81"/>
    </row>
    <row r="78" spans="1:8" x14ac:dyDescent="0.25">
      <c r="A78" s="81" t="s">
        <v>83</v>
      </c>
      <c r="B78" s="82"/>
      <c r="C78" s="82"/>
      <c r="D78" s="81"/>
      <c r="E78" s="81"/>
      <c r="F78" s="81"/>
    </row>
    <row r="80" spans="1:8" x14ac:dyDescent="0.25">
      <c r="A80" s="21" t="s">
        <v>84</v>
      </c>
      <c r="B80" s="66"/>
      <c r="C80" s="65"/>
    </row>
    <row r="81" spans="1:3" x14ac:dyDescent="0.25">
      <c r="A81" s="21" t="s">
        <v>85</v>
      </c>
      <c r="B81" s="66"/>
      <c r="C81" s="65" t="s">
        <v>24</v>
      </c>
    </row>
    <row r="82" spans="1:3" x14ac:dyDescent="0.25">
      <c r="A82" s="21" t="s">
        <v>86</v>
      </c>
      <c r="B82" s="66"/>
      <c r="C82" s="65" t="s">
        <v>87</v>
      </c>
    </row>
    <row r="83" spans="1:3" x14ac:dyDescent="0.25">
      <c r="A83" s="21" t="s">
        <v>88</v>
      </c>
      <c r="B83" s="66"/>
      <c r="C83" s="65" t="s">
        <v>89</v>
      </c>
    </row>
  </sheetData>
  <mergeCells count="50">
    <mergeCell ref="G27:G28"/>
    <mergeCell ref="A26:B26"/>
    <mergeCell ref="A27:B28"/>
    <mergeCell ref="C27:C28"/>
    <mergeCell ref="D27:D28"/>
    <mergeCell ref="E27:E28"/>
    <mergeCell ref="F27:F28"/>
    <mergeCell ref="A3:B3"/>
    <mergeCell ref="A8:B8"/>
    <mergeCell ref="A10:B10"/>
    <mergeCell ref="A11:H11"/>
    <mergeCell ref="A12:B12"/>
    <mergeCell ref="A4:B4"/>
    <mergeCell ref="A7:H7"/>
    <mergeCell ref="A23:B23"/>
    <mergeCell ref="A67:E67"/>
    <mergeCell ref="A68:E68"/>
    <mergeCell ref="A56:D56"/>
    <mergeCell ref="A59:D59"/>
    <mergeCell ref="A61:D61"/>
    <mergeCell ref="A64:D64"/>
    <mergeCell ref="A30:B30"/>
    <mergeCell ref="A32:B32"/>
    <mergeCell ref="A46:B46"/>
    <mergeCell ref="A34:B34"/>
    <mergeCell ref="A48:B48"/>
    <mergeCell ref="A51:B51"/>
    <mergeCell ref="A49:B49"/>
    <mergeCell ref="A50:B50"/>
    <mergeCell ref="A62:D62"/>
    <mergeCell ref="A14:B14"/>
    <mergeCell ref="A15:B15"/>
    <mergeCell ref="A17:B17"/>
    <mergeCell ref="A18:B18"/>
    <mergeCell ref="A21:B21"/>
    <mergeCell ref="A20:B20"/>
    <mergeCell ref="A63:D63"/>
    <mergeCell ref="A58:D58"/>
    <mergeCell ref="A74:H74"/>
    <mergeCell ref="A36:B36"/>
    <mergeCell ref="A43:B43"/>
    <mergeCell ref="A47:B47"/>
    <mergeCell ref="A55:D55"/>
    <mergeCell ref="A42:B42"/>
    <mergeCell ref="A38:B38"/>
    <mergeCell ref="A39:B39"/>
    <mergeCell ref="A40:B40"/>
    <mergeCell ref="A41:B41"/>
    <mergeCell ref="A57:D57"/>
    <mergeCell ref="A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2019-02-11T06:12:14Z</cp:lastPrinted>
  <dcterms:created xsi:type="dcterms:W3CDTF">2013-02-18T04:38:06Z</dcterms:created>
  <dcterms:modified xsi:type="dcterms:W3CDTF">2019-02-18T01:39:58Z</dcterms:modified>
</cp:coreProperties>
</file>