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9" i="8" l="1"/>
  <c r="E36" i="8"/>
  <c r="F36" i="8"/>
  <c r="H36" i="8"/>
  <c r="H41" i="8"/>
  <c r="H40" i="8"/>
  <c r="H39" i="8"/>
  <c r="H38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E14" i="8"/>
  <c r="H47" i="8"/>
  <c r="H45" i="8"/>
  <c r="H53" i="8"/>
  <c r="H8" i="8"/>
  <c r="G32" i="8"/>
  <c r="H32" i="8"/>
  <c r="H54" i="8"/>
  <c r="H52" i="8"/>
  <c r="G66" i="8"/>
  <c r="G9" i="8"/>
  <c r="G42" i="8"/>
  <c r="F42" i="8"/>
  <c r="E42" i="8"/>
  <c r="E50" i="8"/>
  <c r="F50" i="8"/>
  <c r="G50" i="8"/>
  <c r="H51" i="8"/>
  <c r="F13" i="8"/>
  <c r="E13" i="8"/>
  <c r="C34" i="8"/>
  <c r="C33" i="8"/>
  <c r="C26" i="8"/>
  <c r="C25" i="8"/>
  <c r="C23" i="8"/>
  <c r="C22" i="8"/>
  <c r="C20" i="8"/>
  <c r="C19" i="8"/>
  <c r="C17" i="8"/>
  <c r="C16" i="8"/>
  <c r="H34" i="8"/>
  <c r="H33" i="8"/>
  <c r="D30" i="8"/>
  <c r="H30" i="8"/>
  <c r="D29" i="8"/>
  <c r="H29" i="8"/>
  <c r="H28" i="8"/>
  <c r="H27" i="8"/>
  <c r="D26" i="8"/>
  <c r="H26" i="8"/>
  <c r="D25" i="8"/>
  <c r="H25" i="8"/>
  <c r="H24" i="8"/>
  <c r="D23" i="8"/>
  <c r="H23" i="8"/>
  <c r="D22" i="8"/>
  <c r="H22" i="8"/>
  <c r="H21" i="8"/>
  <c r="D20" i="8"/>
  <c r="H20" i="8"/>
  <c r="D19" i="8"/>
  <c r="H19" i="8"/>
  <c r="H18" i="8"/>
  <c r="D17" i="8"/>
  <c r="H17" i="8"/>
  <c r="D16" i="8"/>
  <c r="H16" i="8"/>
  <c r="H15" i="8"/>
  <c r="D14" i="8"/>
  <c r="H14" i="8"/>
  <c r="D13" i="8"/>
  <c r="H13" i="8"/>
  <c r="H12" i="8"/>
  <c r="D10" i="8"/>
  <c r="H10" i="8"/>
  <c r="D9" i="8"/>
  <c r="H9" i="8"/>
  <c r="E46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C45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сумма в руб. в месяц за 1 место</t>
        </r>
      </text>
    </comment>
  </commentList>
</comments>
</file>

<file path=xl/sharedStrings.xml><?xml version="1.0" encoding="utf-8"?>
<sst xmlns="http://schemas.openxmlformats.org/spreadsheetml/2006/main" count="188" uniqueCount="161">
  <si>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</si>
  <si>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</si>
  <si>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</si>
  <si>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</si>
  <si>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</si>
  <si>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</si>
  <si>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</si>
  <si>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</si>
  <si>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</si>
  <si>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</si>
  <si>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</si>
  <si>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</si>
  <si>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</si>
  <si>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</si>
  <si>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</si>
  <si>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</si>
  <si>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</si>
  <si>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</si>
  <si>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</si>
  <si>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</si>
  <si>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</si>
  <si>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</si>
  <si>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</si>
  <si>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</si>
  <si>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</si>
  <si>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</si>
  <si>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</si>
  <si>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</si>
  <si>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</si>
  <si>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</si>
  <si>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</si>
  <si>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</si>
  <si>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</si>
  <si>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</si>
  <si>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</si>
  <si>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</si>
  <si>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</si>
  <si>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</si>
  <si>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</si>
  <si>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</si>
  <si>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</si>
  <si>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</si>
  <si>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</si>
  <si>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</si>
  <si>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</si>
  <si>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</si>
  <si>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</si>
  <si>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</si>
  <si>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</si>
  <si>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</si>
  <si>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</si>
  <si>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</si>
  <si>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</si>
  <si>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</si>
  <si>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</si>
  <si>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</si>
  <si>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</si>
  <si>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</si>
  <si>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</si>
  <si>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</si>
  <si>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</si>
  <si>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</si>
  <si>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</si>
  <si>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</si>
  <si>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</si>
  <si>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</si>
  <si>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</si>
  <si>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</si>
  <si>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</si>
  <si>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</si>
  <si>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</si>
  <si>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</si>
  <si>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</si>
  <si>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</si>
  <si>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</si>
  <si>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</si>
  <si>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</si>
  <si>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</si>
  <si>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</si>
  <si>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</si>
  <si>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</si>
  <si>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</si>
  <si>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</si>
  <si>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</si>
  <si>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</si>
  <si>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</si>
  <si>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</si>
  <si>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</si>
  <si>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</si>
  <si>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</si>
  <si>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</si>
  <si>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</si>
  <si>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</si>
  <si>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</si>
  <si>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</si>
  <si>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</si>
  <si>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</si>
  <si>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Некрасовский пер-к, 3</t>
  </si>
  <si>
    <t>ООО " Ярд"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</si>
  <si>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</si>
  <si>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</si>
  <si>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</si>
  <si>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</si>
  <si>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</si>
  <si>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</si>
  <si>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</si>
  <si>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</si>
  <si>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</si>
  <si>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</si>
  <si>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</si>
  <si>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</si>
  <si>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</si>
  <si>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</si>
  <si>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</si>
  <si>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 по ул. пер-к Некрасовский</t>
  </si>
  <si>
    <t>Часть 4</t>
  </si>
  <si>
    <t>2-260-343</t>
  </si>
  <si>
    <t>апрель</t>
  </si>
  <si>
    <t>ООО "Комфорт"</t>
  </si>
  <si>
    <t>ул. Тунгусская, 8</t>
  </si>
  <si>
    <t>Колличество проживающих</t>
  </si>
  <si>
    <t>2 338,46 м2</t>
  </si>
  <si>
    <t>ИТОГО ПО ДОМУ:</t>
  </si>
  <si>
    <t>ПРОЧИЕ УСЛУГИ;</t>
  </si>
  <si>
    <t>150  руб.</t>
  </si>
  <si>
    <t>1. Реклама в лифтах, исполн.ООО Правильный формат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</si>
  <si>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</si>
  <si>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</si>
  <si>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</si>
  <si>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</si>
  <si>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</si>
  <si>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</si>
  <si>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</si>
  <si>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</si>
  <si>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Ресо-Гарантия</t>
  </si>
  <si>
    <t>обязательное страхование лифтов</t>
  </si>
  <si>
    <t>2.Ростелеком, в т.ч.</t>
  </si>
  <si>
    <t>услуги по управлению, налоги</t>
  </si>
  <si>
    <t>400,0 руб</t>
  </si>
  <si>
    <t>ООО ТСГ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</si>
  <si>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</si>
  <si>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</si>
  <si>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</si>
  <si>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</si>
  <si>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</si>
  <si>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</si>
  <si>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3.Дополнительный сбор средств на замену трубопровода ХГВС 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</si>
  <si>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</si>
  <si>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</si>
  <si>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</si>
  <si>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</si>
  <si>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</si>
  <si>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427,5 кв.м</t>
  </si>
  <si>
    <t>3. Перечень работ, выполненных по статье " текущий ремонт"  в 2018 году.</t>
  </si>
  <si>
    <t>Ремонт розлива ХГВС, частич. замена канализ. за счет дополнительного сбора средств</t>
  </si>
  <si>
    <t>замена шибера, ремонт ствола м/провода  за счет дополнит. Сбора средств.</t>
  </si>
  <si>
    <t>ремонт пластиковых окон</t>
  </si>
  <si>
    <t>9 шт</t>
  </si>
  <si>
    <t>План по статье "текущий ремонт" на 2019 год</t>
  </si>
  <si>
    <t>Предложение Управляющей компании: Косметический ремонт подъезда. Выполнение работ возможно по мере накопления средств на счету дома.Собственники должны предоставить в Управляющую  компанию протокол  с решением о необходимых работах для формирования перспективных планов.</t>
  </si>
  <si>
    <r>
      <t xml:space="preserve">ИСХ </t>
    </r>
    <r>
      <rPr>
        <b/>
        <u/>
        <sz val="9"/>
        <color theme="1"/>
        <rFont val="Calibri"/>
        <family val="2"/>
        <charset val="204"/>
        <scheme val="minor"/>
      </rPr>
      <t xml:space="preserve"> №  261/02 от 11.02.2019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</si>
</sst>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0" xfId="0" applyAlignment="1"/>
    <xf numFmtId="0" fontId="9" fillId="0" borderId="0" xfId="0" applyFont="1" applyAlignment="1"/>
    <xf numFmtId="2" fontId="6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0" fillId="0" borderId="8" xfId="0" applyBorder="1" applyAlignment="1"/>
    <xf numFmtId="0" fontId="3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6" fillId="0" borderId="2" xfId="0" applyFont="1" applyBorder="1" applyAlignment="1"/>
    <xf numFmtId="0" fontId="0" fillId="0" borderId="7" xfId="0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114</v>
      </c>
    </row>
    <row r="4" spans="1:4" ht="14.25" customHeight="1" x14ac:dyDescent="0.25">
      <c r="A4" s="21" t="s">
        <v>160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0" t="s">
        <v>12</v>
      </c>
      <c r="D9" s="111"/>
    </row>
    <row r="10" spans="1:4" s="3" customFormat="1" ht="24" customHeight="1" x14ac:dyDescent="0.25">
      <c r="A10" s="12" t="s">
        <v>2</v>
      </c>
      <c r="B10" s="14" t="s">
        <v>13</v>
      </c>
      <c r="C10" s="112" t="s">
        <v>78</v>
      </c>
      <c r="D10" s="113"/>
    </row>
    <row r="11" spans="1:4" s="3" customFormat="1" ht="15" customHeight="1" x14ac:dyDescent="0.25">
      <c r="A11" s="12" t="s">
        <v>3</v>
      </c>
      <c r="B11" s="13" t="s">
        <v>14</v>
      </c>
      <c r="C11" s="110" t="s">
        <v>15</v>
      </c>
      <c r="D11" s="111"/>
    </row>
    <row r="12" spans="1:4" s="3" customFormat="1" ht="15" customHeight="1" x14ac:dyDescent="0.25">
      <c r="A12" s="116">
        <v>5</v>
      </c>
      <c r="B12" s="116" t="s">
        <v>99</v>
      </c>
      <c r="C12" s="52" t="s">
        <v>100</v>
      </c>
      <c r="D12" s="53" t="s">
        <v>101</v>
      </c>
    </row>
    <row r="13" spans="1:4" s="3" customFormat="1" ht="14.25" customHeight="1" x14ac:dyDescent="0.25">
      <c r="A13" s="116"/>
      <c r="B13" s="116"/>
      <c r="C13" s="52" t="s">
        <v>102</v>
      </c>
      <c r="D13" s="53" t="s">
        <v>103</v>
      </c>
    </row>
    <row r="14" spans="1:4" s="3" customFormat="1" x14ac:dyDescent="0.25">
      <c r="A14" s="116"/>
      <c r="B14" s="116"/>
      <c r="C14" s="52" t="s">
        <v>104</v>
      </c>
      <c r="D14" s="53" t="s">
        <v>105</v>
      </c>
    </row>
    <row r="15" spans="1:4" s="3" customFormat="1" ht="16.5" customHeight="1" x14ac:dyDescent="0.25">
      <c r="A15" s="116"/>
      <c r="B15" s="116"/>
      <c r="C15" s="52" t="s">
        <v>106</v>
      </c>
      <c r="D15" s="53" t="s">
        <v>107</v>
      </c>
    </row>
    <row r="16" spans="1:4" s="3" customFormat="1" ht="16.5" customHeight="1" x14ac:dyDescent="0.25">
      <c r="A16" s="116"/>
      <c r="B16" s="116"/>
      <c r="C16" s="52" t="s">
        <v>108</v>
      </c>
      <c r="D16" s="53" t="s">
        <v>109</v>
      </c>
    </row>
    <row r="17" spans="1:4" s="5" customFormat="1" ht="15.75" customHeight="1" x14ac:dyDescent="0.25">
      <c r="A17" s="116"/>
      <c r="B17" s="116"/>
      <c r="C17" s="52" t="s">
        <v>110</v>
      </c>
      <c r="D17" s="53" t="s">
        <v>111</v>
      </c>
    </row>
    <row r="18" spans="1:4" s="5" customFormat="1" ht="15.75" customHeight="1" x14ac:dyDescent="0.25">
      <c r="A18" s="116"/>
      <c r="B18" s="116"/>
      <c r="C18" s="54" t="s">
        <v>112</v>
      </c>
      <c r="D18" s="53" t="s">
        <v>113</v>
      </c>
    </row>
    <row r="19" spans="1:4" ht="21.75" customHeight="1" x14ac:dyDescent="0.25">
      <c r="A19" s="12" t="s">
        <v>4</v>
      </c>
      <c r="B19" s="13" t="s">
        <v>16</v>
      </c>
      <c r="C19" s="117" t="s">
        <v>96</v>
      </c>
      <c r="D19" s="118"/>
    </row>
    <row r="20" spans="1:4" s="5" customFormat="1" ht="28.5" customHeight="1" x14ac:dyDescent="0.25">
      <c r="A20" s="12" t="s">
        <v>5</v>
      </c>
      <c r="B20" s="13" t="s">
        <v>17</v>
      </c>
      <c r="C20" s="119" t="s">
        <v>58</v>
      </c>
      <c r="D20" s="120"/>
    </row>
    <row r="21" spans="1:4" s="5" customFormat="1" ht="15" customHeight="1" x14ac:dyDescent="0.25">
      <c r="A21" s="12" t="s">
        <v>6</v>
      </c>
      <c r="B21" s="13" t="s">
        <v>18</v>
      </c>
      <c r="C21" s="112" t="s">
        <v>19</v>
      </c>
      <c r="D21" s="121"/>
    </row>
    <row r="22" spans="1:4" ht="8.2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0" t="s">
        <v>23</v>
      </c>
    </row>
    <row r="26" spans="1:4" ht="23.25" customHeight="1" x14ac:dyDescent="0.25">
      <c r="A26" s="107" t="s">
        <v>26</v>
      </c>
      <c r="B26" s="108"/>
      <c r="C26" s="108"/>
      <c r="D26" s="109"/>
    </row>
    <row r="27" spans="1:4" ht="12" customHeight="1" x14ac:dyDescent="0.25">
      <c r="A27" s="47"/>
      <c r="B27" s="48"/>
      <c r="C27" s="48"/>
      <c r="D27" s="49"/>
    </row>
    <row r="28" spans="1:4" x14ac:dyDescent="0.25">
      <c r="A28" s="7">
        <v>1</v>
      </c>
      <c r="B28" s="6" t="s">
        <v>98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118</v>
      </c>
      <c r="C30" s="6" t="s">
        <v>24</v>
      </c>
      <c r="D30" s="6" t="s">
        <v>116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119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6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14">
        <v>1968</v>
      </c>
      <c r="D40" s="115"/>
    </row>
    <row r="41" spans="1:4" x14ac:dyDescent="0.25">
      <c r="A41" s="7">
        <v>2</v>
      </c>
      <c r="B41" s="6" t="s">
        <v>37</v>
      </c>
      <c r="C41" s="114">
        <v>9</v>
      </c>
      <c r="D41" s="115"/>
    </row>
    <row r="42" spans="1:4" x14ac:dyDescent="0.25">
      <c r="A42" s="7">
        <v>3</v>
      </c>
      <c r="B42" s="6" t="s">
        <v>38</v>
      </c>
      <c r="C42" s="114">
        <v>1</v>
      </c>
      <c r="D42" s="115"/>
    </row>
    <row r="43" spans="1:4" ht="15" customHeight="1" x14ac:dyDescent="0.25">
      <c r="A43" s="7">
        <v>4</v>
      </c>
      <c r="B43" s="6" t="s">
        <v>36</v>
      </c>
      <c r="C43" s="114">
        <v>1</v>
      </c>
      <c r="D43" s="115"/>
    </row>
    <row r="44" spans="1:4" x14ac:dyDescent="0.25">
      <c r="A44" s="7">
        <v>5</v>
      </c>
      <c r="B44" s="6" t="s">
        <v>39</v>
      </c>
      <c r="C44" s="114">
        <v>1</v>
      </c>
      <c r="D44" s="115"/>
    </row>
    <row r="45" spans="1:4" x14ac:dyDescent="0.25">
      <c r="A45" s="7">
        <v>6</v>
      </c>
      <c r="B45" s="6" t="s">
        <v>40</v>
      </c>
      <c r="C45" s="114" t="s">
        <v>121</v>
      </c>
      <c r="D45" s="115"/>
    </row>
    <row r="46" spans="1:4" ht="15" customHeight="1" x14ac:dyDescent="0.25">
      <c r="A46" s="7">
        <v>7</v>
      </c>
      <c r="B46" s="6" t="s">
        <v>41</v>
      </c>
      <c r="C46" s="114" t="s">
        <v>85</v>
      </c>
      <c r="D46" s="115"/>
    </row>
    <row r="47" spans="1:4" x14ac:dyDescent="0.25">
      <c r="A47" s="7">
        <v>8</v>
      </c>
      <c r="B47" s="6" t="s">
        <v>42</v>
      </c>
      <c r="C47" s="114" t="s">
        <v>152</v>
      </c>
      <c r="D47" s="115"/>
    </row>
    <row r="48" spans="1:4" x14ac:dyDescent="0.25">
      <c r="A48" s="7">
        <v>9</v>
      </c>
      <c r="B48" s="6" t="s">
        <v>120</v>
      </c>
      <c r="C48" s="114">
        <v>95</v>
      </c>
      <c r="D48" s="113"/>
    </row>
    <row r="49" spans="1:4" x14ac:dyDescent="0.25">
      <c r="A49" s="7">
        <v>10</v>
      </c>
      <c r="B49" s="6" t="s">
        <v>77</v>
      </c>
      <c r="C49" s="122">
        <v>39083</v>
      </c>
      <c r="D49" s="115"/>
    </row>
    <row r="50" spans="1:4" x14ac:dyDescent="0.25">
      <c r="A50" s="4"/>
    </row>
    <row r="51" spans="1:4" x14ac:dyDescent="0.25">
      <c r="A51" s="4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6"/>
      <c r="D55" s="57"/>
    </row>
    <row r="56" spans="1:4" x14ac:dyDescent="0.25">
      <c r="A56" s="55"/>
      <c r="B56" s="55"/>
      <c r="C56" s="56"/>
      <c r="D56" s="57"/>
    </row>
    <row r="57" spans="1:4" x14ac:dyDescent="0.25">
      <c r="A57" s="55"/>
      <c r="B57" s="55"/>
      <c r="C57" s="58"/>
      <c r="D57" s="57"/>
    </row>
    <row r="58" spans="1:4" x14ac:dyDescent="0.25">
      <c r="A58" s="55"/>
      <c r="B58" s="55"/>
      <c r="C58" s="59"/>
      <c r="D58" s="57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topLeftCell="A68" workbookViewId="0">
      <selection activeCell="G85" sqref="G8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3" customWidth="1"/>
    <col min="4" max="4" width="8.7109375" customWidth="1"/>
    <col min="5" max="5" width="9" style="38" customWidth="1"/>
    <col min="6" max="6" width="9.7109375" style="38" customWidth="1"/>
    <col min="7" max="7" width="10" style="33" customWidth="1"/>
    <col min="8" max="8" width="11" style="29" customWidth="1"/>
  </cols>
  <sheetData>
    <row r="1" spans="1:10" x14ac:dyDescent="0.25">
      <c r="A1" s="4" t="s">
        <v>130</v>
      </c>
      <c r="B1"/>
      <c r="C1" s="38"/>
      <c r="D1" s="33"/>
    </row>
    <row r="2" spans="1:10" ht="13.5" customHeight="1" x14ac:dyDescent="0.25">
      <c r="A2" s="4" t="s">
        <v>148</v>
      </c>
      <c r="B2"/>
      <c r="C2" s="38"/>
      <c r="D2" s="33"/>
    </row>
    <row r="3" spans="1:10" ht="56.25" customHeight="1" x14ac:dyDescent="0.25">
      <c r="A3" s="80" t="s">
        <v>65</v>
      </c>
      <c r="B3" s="81"/>
      <c r="C3" s="39" t="s">
        <v>131</v>
      </c>
      <c r="D3" s="28" t="s">
        <v>66</v>
      </c>
      <c r="E3" s="62" t="s">
        <v>67</v>
      </c>
      <c r="F3" s="62" t="s">
        <v>68</v>
      </c>
      <c r="G3" s="34" t="s">
        <v>69</v>
      </c>
      <c r="H3" s="28" t="s">
        <v>70</v>
      </c>
    </row>
    <row r="4" spans="1:10" ht="24" customHeight="1" x14ac:dyDescent="0.25">
      <c r="A4" s="123" t="s">
        <v>149</v>
      </c>
      <c r="B4" s="124"/>
      <c r="C4" s="39"/>
      <c r="D4" s="28">
        <v>-219.85</v>
      </c>
      <c r="E4" s="62"/>
      <c r="F4" s="62"/>
      <c r="G4" s="34"/>
      <c r="H4" s="28"/>
    </row>
    <row r="5" spans="1:10" ht="22.5" customHeight="1" x14ac:dyDescent="0.25">
      <c r="A5" s="80" t="s">
        <v>128</v>
      </c>
      <c r="B5" s="81"/>
      <c r="C5" s="39"/>
      <c r="D5" s="28">
        <v>15.41</v>
      </c>
      <c r="E5" s="62"/>
      <c r="F5" s="62"/>
      <c r="G5" s="34"/>
      <c r="H5" s="28"/>
    </row>
    <row r="6" spans="1:10" ht="20.25" customHeight="1" x14ac:dyDescent="0.25">
      <c r="A6" s="80" t="s">
        <v>129</v>
      </c>
      <c r="B6" s="81"/>
      <c r="C6" s="39"/>
      <c r="D6" s="28">
        <v>-235.26</v>
      </c>
      <c r="E6" s="62"/>
      <c r="F6" s="62"/>
      <c r="G6" s="34"/>
      <c r="H6" s="28"/>
    </row>
    <row r="7" spans="1:10" ht="18.75" customHeight="1" x14ac:dyDescent="0.25">
      <c r="A7" s="159" t="s">
        <v>150</v>
      </c>
      <c r="B7" s="127"/>
      <c r="C7" s="127"/>
      <c r="D7" s="127"/>
      <c r="E7" s="127"/>
      <c r="F7" s="127"/>
      <c r="G7" s="127"/>
      <c r="H7" s="113"/>
    </row>
    <row r="8" spans="1:10" ht="17.25" customHeight="1" x14ac:dyDescent="0.25">
      <c r="A8" s="128" t="s">
        <v>71</v>
      </c>
      <c r="B8" s="138"/>
      <c r="C8" s="40">
        <v>21.13</v>
      </c>
      <c r="D8" s="101">
        <v>-179.39</v>
      </c>
      <c r="E8" s="63">
        <f>E12+E15+E18+E21+E24+E27</f>
        <v>579.16999999999996</v>
      </c>
      <c r="F8" s="63">
        <f>F12+F15+F18+F21+F24+F27</f>
        <v>608.61</v>
      </c>
      <c r="G8" s="63">
        <v>608.61</v>
      </c>
      <c r="H8" s="68">
        <f>F8-E8+D8</f>
        <v>-149.94999999999993</v>
      </c>
    </row>
    <row r="9" spans="1:10" x14ac:dyDescent="0.25">
      <c r="A9" s="35" t="s">
        <v>72</v>
      </c>
      <c r="B9" s="36"/>
      <c r="C9" s="41">
        <f>C8-C10</f>
        <v>19.016999999999999</v>
      </c>
      <c r="D9" s="68">
        <f>D8-D10</f>
        <v>-161.45099999999999</v>
      </c>
      <c r="E9" s="41">
        <f>E8-E10</f>
        <v>521.25299999999993</v>
      </c>
      <c r="F9" s="41">
        <f>F8-F10</f>
        <v>547.74900000000002</v>
      </c>
      <c r="G9" s="41">
        <f>G8-G10</f>
        <v>547.75</v>
      </c>
      <c r="H9" s="68">
        <f>F9-E9+D9</f>
        <v>-134.9549999999999</v>
      </c>
      <c r="J9" s="67"/>
    </row>
    <row r="10" spans="1:10" x14ac:dyDescent="0.25">
      <c r="A10" s="126" t="s">
        <v>73</v>
      </c>
      <c r="B10" s="127"/>
      <c r="C10" s="41">
        <f>C8*10%</f>
        <v>2.113</v>
      </c>
      <c r="D10" s="68">
        <f>D8*10%</f>
        <v>-17.939</v>
      </c>
      <c r="E10" s="41">
        <f>E8*10%</f>
        <v>57.917000000000002</v>
      </c>
      <c r="F10" s="41">
        <f>F8*10%</f>
        <v>60.861000000000004</v>
      </c>
      <c r="G10" s="41">
        <v>60.86</v>
      </c>
      <c r="H10" s="68">
        <f>F10-E10+D10</f>
        <v>-14.994999999999997</v>
      </c>
    </row>
    <row r="11" spans="1:10" ht="12.75" customHeight="1" x14ac:dyDescent="0.25">
      <c r="A11" s="159" t="s">
        <v>74</v>
      </c>
      <c r="B11" s="158"/>
      <c r="C11" s="158"/>
      <c r="D11" s="158"/>
      <c r="E11" s="158"/>
      <c r="F11" s="158"/>
      <c r="G11" s="158"/>
      <c r="H11" s="138"/>
    </row>
    <row r="12" spans="1:10" x14ac:dyDescent="0.25">
      <c r="A12" s="145" t="s">
        <v>55</v>
      </c>
      <c r="B12" s="146"/>
      <c r="C12" s="40">
        <v>5.65</v>
      </c>
      <c r="D12" s="101">
        <v>-51.65</v>
      </c>
      <c r="E12" s="63">
        <v>157.21</v>
      </c>
      <c r="F12" s="63">
        <v>167.01</v>
      </c>
      <c r="G12" s="63">
        <v>167.01</v>
      </c>
      <c r="H12" s="68">
        <f>F12-E12+D12</f>
        <v>-41.850000000000016</v>
      </c>
      <c r="J12" s="67"/>
    </row>
    <row r="13" spans="1:10" x14ac:dyDescent="0.25">
      <c r="A13" s="35" t="s">
        <v>72</v>
      </c>
      <c r="B13" s="36"/>
      <c r="C13" s="41">
        <f>C12-C14</f>
        <v>5.085</v>
      </c>
      <c r="D13" s="68">
        <f>D12-D14</f>
        <v>-46.484999999999999</v>
      </c>
      <c r="E13" s="41">
        <f>E12-E14</f>
        <v>141.489</v>
      </c>
      <c r="F13" s="41">
        <f>F12-F14</f>
        <v>150.309</v>
      </c>
      <c r="G13" s="41">
        <f>G12-G14</f>
        <v>150.309</v>
      </c>
      <c r="H13" s="68">
        <f>F13-E13+D13</f>
        <v>-37.665000000000006</v>
      </c>
    </row>
    <row r="14" spans="1:10" x14ac:dyDescent="0.25">
      <c r="A14" s="126" t="s">
        <v>73</v>
      </c>
      <c r="B14" s="127"/>
      <c r="C14" s="41">
        <f>C12*10%</f>
        <v>0.56500000000000006</v>
      </c>
      <c r="D14" s="68">
        <f>D12*10%</f>
        <v>-5.165</v>
      </c>
      <c r="E14" s="41">
        <f>E12*10%</f>
        <v>15.721000000000002</v>
      </c>
      <c r="F14" s="41">
        <f>F12*10%</f>
        <v>16.701000000000001</v>
      </c>
      <c r="G14" s="41">
        <f>G12*10%</f>
        <v>16.701000000000001</v>
      </c>
      <c r="H14" s="68">
        <f>F14-E14+D14</f>
        <v>-4.1850000000000014</v>
      </c>
    </row>
    <row r="15" spans="1:10" ht="23.25" customHeight="1" x14ac:dyDescent="0.25">
      <c r="A15" s="145" t="s">
        <v>45</v>
      </c>
      <c r="B15" s="146"/>
      <c r="C15" s="40">
        <v>3.45</v>
      </c>
      <c r="D15" s="101">
        <v>-31.32</v>
      </c>
      <c r="E15" s="63">
        <v>95.99</v>
      </c>
      <c r="F15" s="63">
        <v>102.03</v>
      </c>
      <c r="G15" s="63">
        <v>102.03</v>
      </c>
      <c r="H15" s="68">
        <f>F15-E15+D15</f>
        <v>-25.279999999999994</v>
      </c>
    </row>
    <row r="16" spans="1:10" x14ac:dyDescent="0.25">
      <c r="A16" s="35" t="s">
        <v>72</v>
      </c>
      <c r="B16" s="36"/>
      <c r="C16" s="41">
        <f>C15-C17</f>
        <v>3.105</v>
      </c>
      <c r="D16" s="68">
        <f>D15-D17</f>
        <v>-28.187999999999999</v>
      </c>
      <c r="E16" s="41">
        <f>E15-E17</f>
        <v>86.390999999999991</v>
      </c>
      <c r="F16" s="41">
        <f>F15-F17</f>
        <v>91.826999999999998</v>
      </c>
      <c r="G16" s="41">
        <f>G15-G17</f>
        <v>91.826999999999998</v>
      </c>
      <c r="H16" s="68">
        <f t="shared" ref="H16:H30" si="0">F16-E16+D16</f>
        <v>-22.751999999999992</v>
      </c>
    </row>
    <row r="17" spans="1:8" ht="15" customHeight="1" x14ac:dyDescent="0.25">
      <c r="A17" s="126" t="s">
        <v>73</v>
      </c>
      <c r="B17" s="127"/>
      <c r="C17" s="41">
        <f>C15*10%</f>
        <v>0.34500000000000003</v>
      </c>
      <c r="D17" s="68">
        <f>D15*10%</f>
        <v>-3.1320000000000001</v>
      </c>
      <c r="E17" s="41">
        <f>E15*10%</f>
        <v>9.5990000000000002</v>
      </c>
      <c r="F17" s="41">
        <f>F15*10%</f>
        <v>10.203000000000001</v>
      </c>
      <c r="G17" s="41">
        <f>G15*10%</f>
        <v>10.203000000000001</v>
      </c>
      <c r="H17" s="68">
        <f t="shared" si="0"/>
        <v>-2.5279999999999991</v>
      </c>
    </row>
    <row r="18" spans="1:8" ht="14.25" customHeight="1" x14ac:dyDescent="0.25">
      <c r="A18" s="145" t="s">
        <v>56</v>
      </c>
      <c r="B18" s="146"/>
      <c r="C18" s="39">
        <v>2.37</v>
      </c>
      <c r="D18" s="101">
        <v>-21.62</v>
      </c>
      <c r="E18" s="63">
        <v>65.94</v>
      </c>
      <c r="F18" s="63">
        <v>70.09</v>
      </c>
      <c r="G18" s="63">
        <v>70.09</v>
      </c>
      <c r="H18" s="68">
        <f t="shared" si="0"/>
        <v>-17.469999999999995</v>
      </c>
    </row>
    <row r="19" spans="1:8" ht="14.25" customHeight="1" x14ac:dyDescent="0.25">
      <c r="A19" s="35" t="s">
        <v>72</v>
      </c>
      <c r="B19" s="36"/>
      <c r="C19" s="41">
        <f>C18-C20</f>
        <v>2.133</v>
      </c>
      <c r="D19" s="68">
        <f>D18-D20</f>
        <v>-19.458000000000002</v>
      </c>
      <c r="E19" s="41">
        <f>E18-E20</f>
        <v>59.345999999999997</v>
      </c>
      <c r="F19" s="41">
        <f>F18-F20</f>
        <v>63.081000000000003</v>
      </c>
      <c r="G19" s="41">
        <f>G18-G20</f>
        <v>63.081000000000003</v>
      </c>
      <c r="H19" s="68">
        <f t="shared" si="0"/>
        <v>-15.722999999999995</v>
      </c>
    </row>
    <row r="20" spans="1:8" ht="12.75" customHeight="1" x14ac:dyDescent="0.25">
      <c r="A20" s="126" t="s">
        <v>73</v>
      </c>
      <c r="B20" s="127"/>
      <c r="C20" s="41">
        <f>C18*10%</f>
        <v>0.23700000000000002</v>
      </c>
      <c r="D20" s="68">
        <f>D18*10%</f>
        <v>-2.1620000000000004</v>
      </c>
      <c r="E20" s="41">
        <f>E18*10%</f>
        <v>6.5940000000000003</v>
      </c>
      <c r="F20" s="41">
        <f>F18*10%</f>
        <v>7.0090000000000003</v>
      </c>
      <c r="G20" s="41">
        <f>G18*10%</f>
        <v>7.0090000000000003</v>
      </c>
      <c r="H20" s="68">
        <f t="shared" si="0"/>
        <v>-1.7470000000000003</v>
      </c>
    </row>
    <row r="21" spans="1:8" x14ac:dyDescent="0.25">
      <c r="A21" s="145" t="s">
        <v>57</v>
      </c>
      <c r="B21" s="146"/>
      <c r="C21" s="42">
        <v>1.1100000000000001</v>
      </c>
      <c r="D21" s="68">
        <v>-10.07</v>
      </c>
      <c r="E21" s="41">
        <v>30.89</v>
      </c>
      <c r="F21" s="41">
        <v>32.82</v>
      </c>
      <c r="G21" s="41">
        <v>32.82</v>
      </c>
      <c r="H21" s="68">
        <f t="shared" si="0"/>
        <v>-8.14</v>
      </c>
    </row>
    <row r="22" spans="1:8" ht="14.25" customHeight="1" x14ac:dyDescent="0.25">
      <c r="A22" s="35" t="s">
        <v>72</v>
      </c>
      <c r="B22" s="36"/>
      <c r="C22" s="41">
        <f>C21-C23</f>
        <v>0.99900000000000011</v>
      </c>
      <c r="D22" s="68">
        <f>D21-D23</f>
        <v>-9.0630000000000006</v>
      </c>
      <c r="E22" s="41">
        <f>E21-E23</f>
        <v>27.801000000000002</v>
      </c>
      <c r="F22" s="41">
        <f>F21-F23</f>
        <v>29.538</v>
      </c>
      <c r="G22" s="41">
        <f>G21-G23</f>
        <v>29.538</v>
      </c>
      <c r="H22" s="68">
        <f t="shared" si="0"/>
        <v>-7.3260000000000023</v>
      </c>
    </row>
    <row r="23" spans="1:8" ht="14.25" customHeight="1" x14ac:dyDescent="0.25">
      <c r="A23" s="126" t="s">
        <v>73</v>
      </c>
      <c r="B23" s="127"/>
      <c r="C23" s="41">
        <f>C21*10%</f>
        <v>0.11100000000000002</v>
      </c>
      <c r="D23" s="68">
        <f>D21*10%</f>
        <v>-1.0070000000000001</v>
      </c>
      <c r="E23" s="41">
        <f>E21*10%</f>
        <v>3.0890000000000004</v>
      </c>
      <c r="F23" s="41">
        <f>F21*10%</f>
        <v>3.282</v>
      </c>
      <c r="G23" s="41">
        <f>G21*10%</f>
        <v>3.282</v>
      </c>
      <c r="H23" s="68">
        <f t="shared" si="0"/>
        <v>-0.8140000000000005</v>
      </c>
    </row>
    <row r="24" spans="1:8" ht="14.25" customHeight="1" x14ac:dyDescent="0.25">
      <c r="A24" s="10" t="s">
        <v>46</v>
      </c>
      <c r="B24" s="37"/>
      <c r="C24" s="42">
        <v>4.3600000000000003</v>
      </c>
      <c r="D24" s="68">
        <v>-31.67</v>
      </c>
      <c r="E24" s="41">
        <v>120.49</v>
      </c>
      <c r="F24" s="41">
        <v>125.24</v>
      </c>
      <c r="G24" s="41">
        <v>125.24</v>
      </c>
      <c r="H24" s="68">
        <f t="shared" si="0"/>
        <v>-26.92</v>
      </c>
    </row>
    <row r="25" spans="1:8" ht="14.25" customHeight="1" x14ac:dyDescent="0.25">
      <c r="A25" s="35" t="s">
        <v>72</v>
      </c>
      <c r="B25" s="36"/>
      <c r="C25" s="41">
        <f>C24-C26</f>
        <v>3.9240000000000004</v>
      </c>
      <c r="D25" s="68">
        <f>D24-D26</f>
        <v>-28.503</v>
      </c>
      <c r="E25" s="41">
        <f>E24-E26</f>
        <v>108.441</v>
      </c>
      <c r="F25" s="41">
        <f>F24-F26</f>
        <v>112.71599999999999</v>
      </c>
      <c r="G25" s="41">
        <f>G24-G26</f>
        <v>112.71599999999999</v>
      </c>
      <c r="H25" s="68">
        <f t="shared" si="0"/>
        <v>-24.228000000000009</v>
      </c>
    </row>
    <row r="26" spans="1:8" x14ac:dyDescent="0.25">
      <c r="A26" s="126" t="s">
        <v>73</v>
      </c>
      <c r="B26" s="127"/>
      <c r="C26" s="41">
        <f>C24*10%</f>
        <v>0.43600000000000005</v>
      </c>
      <c r="D26" s="68">
        <f>D24*10%</f>
        <v>-3.1670000000000003</v>
      </c>
      <c r="E26" s="41">
        <f>E24*10%</f>
        <v>12.048999999999999</v>
      </c>
      <c r="F26" s="41">
        <f>F24*10%</f>
        <v>12.524000000000001</v>
      </c>
      <c r="G26" s="41">
        <f>G24*10%</f>
        <v>12.524000000000001</v>
      </c>
      <c r="H26" s="68">
        <f t="shared" si="0"/>
        <v>-2.6919999999999988</v>
      </c>
    </row>
    <row r="27" spans="1:8" ht="14.25" customHeight="1" x14ac:dyDescent="0.25">
      <c r="A27" s="149" t="s">
        <v>47</v>
      </c>
      <c r="B27" s="150"/>
      <c r="C27" s="155">
        <v>4.1900000000000004</v>
      </c>
      <c r="D27" s="153">
        <v>-33.090000000000003</v>
      </c>
      <c r="E27" s="147">
        <v>108.65</v>
      </c>
      <c r="F27" s="147">
        <v>111.42</v>
      </c>
      <c r="G27" s="147">
        <v>111.42</v>
      </c>
      <c r="H27" s="68">
        <f t="shared" si="0"/>
        <v>-30.320000000000007</v>
      </c>
    </row>
    <row r="28" spans="1:8" ht="0.75" hidden="1" customHeight="1" x14ac:dyDescent="0.25">
      <c r="A28" s="151"/>
      <c r="B28" s="152"/>
      <c r="C28" s="156"/>
      <c r="D28" s="154"/>
      <c r="E28" s="148"/>
      <c r="F28" s="148"/>
      <c r="G28" s="148"/>
      <c r="H28" s="68">
        <f t="shared" si="0"/>
        <v>0</v>
      </c>
    </row>
    <row r="29" spans="1:8" x14ac:dyDescent="0.25">
      <c r="A29" s="35" t="s">
        <v>72</v>
      </c>
      <c r="B29" s="36"/>
      <c r="C29" s="41">
        <f>C27-C30</f>
        <v>3.7710000000000004</v>
      </c>
      <c r="D29" s="68">
        <f>D27-D30</f>
        <v>-29.781000000000002</v>
      </c>
      <c r="E29" s="41">
        <f>E27-E30</f>
        <v>97.78</v>
      </c>
      <c r="F29" s="41">
        <f>F27-F30</f>
        <v>100.28</v>
      </c>
      <c r="G29" s="41">
        <f>G27-G30</f>
        <v>100.28</v>
      </c>
      <c r="H29" s="68">
        <f t="shared" si="0"/>
        <v>-27.281000000000002</v>
      </c>
    </row>
    <row r="30" spans="1:8" x14ac:dyDescent="0.25">
      <c r="A30" s="126" t="s">
        <v>73</v>
      </c>
      <c r="B30" s="127"/>
      <c r="C30" s="41">
        <f>C27*10%</f>
        <v>0.41900000000000004</v>
      </c>
      <c r="D30" s="68">
        <f>D27*10%</f>
        <v>-3.3090000000000006</v>
      </c>
      <c r="E30" s="41">
        <v>10.87</v>
      </c>
      <c r="F30" s="41">
        <v>11.14</v>
      </c>
      <c r="G30" s="41">
        <v>11.14</v>
      </c>
      <c r="H30" s="68">
        <f t="shared" si="0"/>
        <v>-3.0389999999999993</v>
      </c>
    </row>
    <row r="31" spans="1:8" ht="12" customHeight="1" x14ac:dyDescent="0.25">
      <c r="A31" s="96"/>
      <c r="B31" s="97"/>
      <c r="C31" s="98"/>
      <c r="D31" s="99"/>
      <c r="E31" s="98"/>
      <c r="F31" s="98"/>
      <c r="G31" s="96"/>
      <c r="H31" s="99"/>
    </row>
    <row r="32" spans="1:8" s="4" customFormat="1" ht="16.5" customHeight="1" x14ac:dyDescent="0.25">
      <c r="A32" s="128" t="s">
        <v>48</v>
      </c>
      <c r="B32" s="129"/>
      <c r="C32" s="42">
        <v>7.8</v>
      </c>
      <c r="D32" s="66">
        <v>-47.75</v>
      </c>
      <c r="E32" s="42">
        <v>214.02</v>
      </c>
      <c r="F32" s="42">
        <v>227.53</v>
      </c>
      <c r="G32" s="71">
        <f>G33+G34</f>
        <v>46.86</v>
      </c>
      <c r="H32" s="72">
        <f>F32-E32-G32+D32+F32</f>
        <v>146.43</v>
      </c>
    </row>
    <row r="33" spans="1:8" ht="17.25" customHeight="1" x14ac:dyDescent="0.25">
      <c r="A33" s="35" t="s">
        <v>75</v>
      </c>
      <c r="B33" s="36"/>
      <c r="C33" s="41">
        <f>C32-C34</f>
        <v>7.02</v>
      </c>
      <c r="D33" s="7">
        <v>-46.79</v>
      </c>
      <c r="E33" s="41">
        <f>E32-E34</f>
        <v>192.61799999999999</v>
      </c>
      <c r="F33" s="41">
        <f>F32-F34</f>
        <v>204.77699999999999</v>
      </c>
      <c r="G33" s="70">
        <v>24.11</v>
      </c>
      <c r="H33" s="72">
        <f>F33-E33-G33+D33+F33</f>
        <v>146.03599999999997</v>
      </c>
    </row>
    <row r="34" spans="1:8" ht="12.75" customHeight="1" x14ac:dyDescent="0.25">
      <c r="A34" s="126" t="s">
        <v>73</v>
      </c>
      <c r="B34" s="127"/>
      <c r="C34" s="41">
        <f>C32*10%</f>
        <v>0.78</v>
      </c>
      <c r="D34" s="7">
        <v>-8.1199999999999992</v>
      </c>
      <c r="E34" s="41">
        <f>E32*10%</f>
        <v>21.402000000000001</v>
      </c>
      <c r="F34" s="41">
        <f>F32*10%</f>
        <v>22.753</v>
      </c>
      <c r="G34" s="41">
        <v>22.75</v>
      </c>
      <c r="H34" s="72">
        <f>F34-E34-G34+D34+F34</f>
        <v>-6.7659999999999982</v>
      </c>
    </row>
    <row r="35" spans="1:8" ht="12.75" customHeight="1" x14ac:dyDescent="0.25">
      <c r="A35" s="106"/>
      <c r="B35" s="105"/>
      <c r="C35" s="41"/>
      <c r="D35" s="7"/>
      <c r="E35" s="41"/>
      <c r="F35" s="41"/>
      <c r="G35" s="41"/>
      <c r="H35" s="72"/>
    </row>
    <row r="36" spans="1:8" ht="15.75" customHeight="1" x14ac:dyDescent="0.25">
      <c r="A36" s="130" t="s">
        <v>140</v>
      </c>
      <c r="B36" s="131"/>
      <c r="C36" s="41"/>
      <c r="D36" s="66">
        <v>-8.1199999999999992</v>
      </c>
      <c r="E36" s="41">
        <f>E38+E39+E40+E41</f>
        <v>58.39</v>
      </c>
      <c r="F36" s="41">
        <f>F38+F39+F40+F41</f>
        <v>59.57</v>
      </c>
      <c r="G36" s="41">
        <v>59.57</v>
      </c>
      <c r="H36" s="72">
        <f>F36-E36-G36+D36+F36</f>
        <v>-6.9400000000000048</v>
      </c>
    </row>
    <row r="37" spans="1:8" ht="12.75" customHeight="1" x14ac:dyDescent="0.25">
      <c r="A37" s="35" t="s">
        <v>141</v>
      </c>
      <c r="B37" s="104"/>
      <c r="C37" s="41"/>
      <c r="D37" s="7"/>
      <c r="E37" s="41"/>
      <c r="F37" s="41"/>
      <c r="G37" s="41"/>
      <c r="H37" s="72"/>
    </row>
    <row r="38" spans="1:8" ht="12.75" customHeight="1" x14ac:dyDescent="0.25">
      <c r="A38" s="160" t="s">
        <v>142</v>
      </c>
      <c r="B38" s="161"/>
      <c r="C38" s="41"/>
      <c r="D38" s="7">
        <v>-0.38</v>
      </c>
      <c r="E38" s="41">
        <v>3</v>
      </c>
      <c r="F38" s="41">
        <v>3.04</v>
      </c>
      <c r="G38" s="41">
        <v>3.04</v>
      </c>
      <c r="H38" s="72">
        <f t="shared" ref="H38:H41" si="1">F38-E38-G38+D38+F38</f>
        <v>-0.33999999999999986</v>
      </c>
    </row>
    <row r="39" spans="1:8" ht="12.75" customHeight="1" x14ac:dyDescent="0.25">
      <c r="A39" s="160" t="s">
        <v>144</v>
      </c>
      <c r="B39" s="161"/>
      <c r="C39" s="41"/>
      <c r="D39" s="7">
        <v>-2.1</v>
      </c>
      <c r="E39" s="41">
        <v>15.34</v>
      </c>
      <c r="F39" s="41">
        <v>15.6</v>
      </c>
      <c r="G39" s="41">
        <v>15.6</v>
      </c>
      <c r="H39" s="72">
        <f t="shared" si="1"/>
        <v>-1.8400000000000016</v>
      </c>
    </row>
    <row r="40" spans="1:8" ht="12.75" customHeight="1" x14ac:dyDescent="0.25">
      <c r="A40" s="160" t="s">
        <v>145</v>
      </c>
      <c r="B40" s="161"/>
      <c r="C40" s="41"/>
      <c r="D40" s="7">
        <v>-5.39</v>
      </c>
      <c r="E40" s="41">
        <v>37.19</v>
      </c>
      <c r="F40" s="41">
        <v>38.1</v>
      </c>
      <c r="G40" s="41">
        <v>38.1</v>
      </c>
      <c r="H40" s="72">
        <f t="shared" si="1"/>
        <v>-4.4799999999999969</v>
      </c>
    </row>
    <row r="41" spans="1:8" ht="12.75" customHeight="1" x14ac:dyDescent="0.25">
      <c r="A41" s="160" t="s">
        <v>143</v>
      </c>
      <c r="B41" s="161"/>
      <c r="C41" s="41"/>
      <c r="D41" s="7">
        <v>-0.25</v>
      </c>
      <c r="E41" s="41">
        <v>2.86</v>
      </c>
      <c r="F41" s="41">
        <v>2.83</v>
      </c>
      <c r="G41" s="41">
        <v>2.83</v>
      </c>
      <c r="H41" s="72">
        <f t="shared" si="1"/>
        <v>-0.2799999999999998</v>
      </c>
    </row>
    <row r="42" spans="1:8" s="4" customFormat="1" ht="12.75" customHeight="1" x14ac:dyDescent="0.25">
      <c r="A42" s="85" t="s">
        <v>122</v>
      </c>
      <c r="B42" s="86"/>
      <c r="C42" s="87"/>
      <c r="D42" s="88"/>
      <c r="E42" s="87">
        <f>E8+E32+E36</f>
        <v>851.57999999999993</v>
      </c>
      <c r="F42" s="87">
        <f>F8+F32+F36</f>
        <v>895.71</v>
      </c>
      <c r="G42" s="87">
        <f>G8+G32+G36</f>
        <v>715.04000000000008</v>
      </c>
      <c r="H42" s="89"/>
    </row>
    <row r="43" spans="1:8" s="4" customFormat="1" ht="12.75" customHeight="1" x14ac:dyDescent="0.25">
      <c r="A43" s="85"/>
      <c r="B43" s="86"/>
      <c r="C43" s="87"/>
      <c r="D43" s="88"/>
      <c r="E43" s="87"/>
      <c r="F43" s="87"/>
      <c r="G43" s="87"/>
      <c r="H43" s="89"/>
    </row>
    <row r="44" spans="1:8" s="4" customFormat="1" ht="12.75" customHeight="1" x14ac:dyDescent="0.25">
      <c r="A44" s="85" t="s">
        <v>123</v>
      </c>
      <c r="B44" s="86"/>
      <c r="C44" s="87"/>
      <c r="D44" s="88"/>
      <c r="E44" s="87"/>
      <c r="F44" s="87"/>
      <c r="G44" s="87"/>
      <c r="H44" s="89"/>
    </row>
    <row r="45" spans="1:8" ht="24" customHeight="1" x14ac:dyDescent="0.25">
      <c r="A45" s="134" t="s">
        <v>125</v>
      </c>
      <c r="B45" s="124"/>
      <c r="C45" s="41" t="s">
        <v>124</v>
      </c>
      <c r="D45" s="7">
        <v>7.45</v>
      </c>
      <c r="E45" s="41">
        <v>1.8</v>
      </c>
      <c r="F45" s="41">
        <v>1.8</v>
      </c>
      <c r="G45" s="51">
        <v>0.31</v>
      </c>
      <c r="H45" s="41">
        <f>D45+F45-G45</f>
        <v>8.94</v>
      </c>
    </row>
    <row r="46" spans="1:8" s="77" customFormat="1" ht="15.75" customHeight="1" x14ac:dyDescent="0.25">
      <c r="A46" s="76" t="s">
        <v>76</v>
      </c>
      <c r="B46" s="75"/>
      <c r="C46" s="41">
        <v>25.5</v>
      </c>
      <c r="D46" s="7">
        <v>0</v>
      </c>
      <c r="E46" s="41">
        <f>E45*17%</f>
        <v>0.30600000000000005</v>
      </c>
      <c r="F46" s="41">
        <v>0.31</v>
      </c>
      <c r="G46" s="74">
        <v>0.31</v>
      </c>
      <c r="H46" s="7">
        <v>0</v>
      </c>
    </row>
    <row r="47" spans="1:8" s="77" customFormat="1" ht="15.75" customHeight="1" x14ac:dyDescent="0.25">
      <c r="A47" s="139" t="s">
        <v>136</v>
      </c>
      <c r="B47" s="138"/>
      <c r="C47" s="41" t="s">
        <v>138</v>
      </c>
      <c r="D47" s="7">
        <v>7.96</v>
      </c>
      <c r="E47" s="41">
        <v>4.8</v>
      </c>
      <c r="F47" s="41">
        <v>4.8</v>
      </c>
      <c r="G47" s="100">
        <v>0.82</v>
      </c>
      <c r="H47" s="41">
        <f>F47-G47+D47</f>
        <v>11.94</v>
      </c>
    </row>
    <row r="48" spans="1:8" s="77" customFormat="1" ht="15.75" customHeight="1" x14ac:dyDescent="0.25">
      <c r="A48" s="139" t="s">
        <v>137</v>
      </c>
      <c r="B48" s="138"/>
      <c r="C48" s="41">
        <v>68</v>
      </c>
      <c r="D48" s="7">
        <v>0</v>
      </c>
      <c r="E48" s="41">
        <v>0.82</v>
      </c>
      <c r="F48" s="41">
        <v>0.82</v>
      </c>
      <c r="G48" s="100">
        <v>0.82</v>
      </c>
      <c r="H48" s="7">
        <v>0</v>
      </c>
    </row>
    <row r="49" spans="1:8" s="77" customFormat="1" ht="22.5" customHeight="1" x14ac:dyDescent="0.25">
      <c r="A49" s="134" t="s">
        <v>146</v>
      </c>
      <c r="B49" s="124"/>
      <c r="C49" s="41"/>
      <c r="D49" s="7">
        <v>-85.48</v>
      </c>
      <c r="E49" s="41">
        <v>0</v>
      </c>
      <c r="F49" s="41">
        <v>62.66</v>
      </c>
      <c r="G49" s="103">
        <v>62.66</v>
      </c>
      <c r="H49" s="72">
        <f>F49-E49-G49+D49+F49</f>
        <v>-22.820000000000007</v>
      </c>
    </row>
    <row r="50" spans="1:8" s="78" customFormat="1" ht="17.25" customHeight="1" x14ac:dyDescent="0.25">
      <c r="A50" s="130" t="s">
        <v>126</v>
      </c>
      <c r="B50" s="131"/>
      <c r="C50" s="7"/>
      <c r="D50" s="7"/>
      <c r="E50" s="42">
        <f>E42+E45+E47</f>
        <v>858.17999999999984</v>
      </c>
      <c r="F50" s="42">
        <f t="shared" ref="F50:G50" si="2">F42+F45+F47</f>
        <v>902.31</v>
      </c>
      <c r="G50" s="42">
        <f t="shared" si="2"/>
        <v>716.17000000000007</v>
      </c>
      <c r="H50" s="7"/>
    </row>
    <row r="51" spans="1:8" s="78" customFormat="1" ht="15.75" customHeight="1" x14ac:dyDescent="0.25">
      <c r="A51" s="132" t="s">
        <v>127</v>
      </c>
      <c r="B51" s="133"/>
      <c r="C51" s="90"/>
      <c r="D51" s="90">
        <v>-219.85</v>
      </c>
      <c r="E51" s="88"/>
      <c r="F51" s="88"/>
      <c r="G51" s="90"/>
      <c r="H51" s="95">
        <f>F50-E50+D51+F50-G50</f>
        <v>10.419999999999959</v>
      </c>
    </row>
    <row r="52" spans="1:8" s="78" customFormat="1" ht="24" customHeight="1" x14ac:dyDescent="0.2">
      <c r="A52" s="132" t="s">
        <v>151</v>
      </c>
      <c r="B52" s="132"/>
      <c r="C52" s="91"/>
      <c r="D52" s="91"/>
      <c r="E52" s="89"/>
      <c r="F52" s="87"/>
      <c r="G52" s="87"/>
      <c r="H52" s="89">
        <f>H53+H54</f>
        <v>10.420000000000069</v>
      </c>
    </row>
    <row r="53" spans="1:8" s="78" customFormat="1" ht="19.5" customHeight="1" x14ac:dyDescent="0.2">
      <c r="A53" s="92" t="s">
        <v>128</v>
      </c>
      <c r="B53" s="92"/>
      <c r="C53" s="91"/>
      <c r="D53" s="91"/>
      <c r="E53" s="89"/>
      <c r="F53" s="87"/>
      <c r="G53" s="87"/>
      <c r="H53" s="87">
        <f>H45+H47</f>
        <v>20.88</v>
      </c>
    </row>
    <row r="54" spans="1:8" s="78" customFormat="1" ht="25.5" customHeight="1" x14ac:dyDescent="0.2">
      <c r="A54" s="93" t="s">
        <v>129</v>
      </c>
      <c r="B54" s="94"/>
      <c r="C54" s="91"/>
      <c r="D54" s="91"/>
      <c r="E54" s="89"/>
      <c r="F54" s="87"/>
      <c r="G54" s="87"/>
      <c r="H54" s="89">
        <f>H8+H32+H36</f>
        <v>-10.45999999999993</v>
      </c>
    </row>
    <row r="55" spans="1:8" s="78" customFormat="1" ht="11.25" customHeight="1" x14ac:dyDescent="0.2">
      <c r="A55" s="82"/>
      <c r="B55" s="82"/>
      <c r="C55" s="83"/>
      <c r="D55" s="84"/>
      <c r="E55" s="83"/>
      <c r="F55" s="83"/>
      <c r="G55" s="84"/>
      <c r="H55" s="84"/>
    </row>
    <row r="56" spans="1:8" s="78" customFormat="1" ht="11.25" customHeight="1" x14ac:dyDescent="0.2">
      <c r="A56" s="82"/>
      <c r="B56" s="82"/>
      <c r="C56" s="83"/>
      <c r="D56" s="84"/>
      <c r="E56" s="83"/>
      <c r="F56" s="83"/>
      <c r="G56" s="84"/>
      <c r="H56" s="84"/>
    </row>
    <row r="57" spans="1:8" s="78" customFormat="1" ht="11.25" customHeight="1" x14ac:dyDescent="0.2">
      <c r="A57" s="82"/>
      <c r="B57" s="82"/>
      <c r="C57" s="83"/>
      <c r="D57" s="84"/>
      <c r="E57" s="83"/>
      <c r="F57" s="83"/>
      <c r="G57" s="84"/>
      <c r="H57" s="84"/>
    </row>
    <row r="58" spans="1:8" ht="28.5" customHeight="1" x14ac:dyDescent="0.25">
      <c r="A58" s="135"/>
      <c r="B58" s="136"/>
      <c r="C58" s="136"/>
      <c r="D58" s="136"/>
      <c r="E58" s="136"/>
      <c r="F58" s="136"/>
      <c r="G58" s="136"/>
      <c r="H58" s="136"/>
    </row>
    <row r="59" spans="1:8" ht="23.25" customHeight="1" x14ac:dyDescent="0.25">
      <c r="A59" s="20" t="s">
        <v>153</v>
      </c>
      <c r="D59" s="22"/>
      <c r="E59" s="64"/>
      <c r="F59" s="64"/>
      <c r="G59" s="60"/>
    </row>
    <row r="60" spans="1:8" x14ac:dyDescent="0.25">
      <c r="A60" s="140" t="s">
        <v>59</v>
      </c>
      <c r="B60" s="127"/>
      <c r="C60" s="127"/>
      <c r="D60" s="113"/>
      <c r="E60" s="31" t="s">
        <v>60</v>
      </c>
      <c r="F60" s="31" t="s">
        <v>61</v>
      </c>
      <c r="G60" s="30" t="s">
        <v>132</v>
      </c>
      <c r="H60" s="7" t="s">
        <v>133</v>
      </c>
    </row>
    <row r="61" spans="1:8" ht="15.75" customHeight="1" x14ac:dyDescent="0.25">
      <c r="A61" s="141" t="s">
        <v>135</v>
      </c>
      <c r="B61" s="142"/>
      <c r="C61" s="142"/>
      <c r="D61" s="124"/>
      <c r="E61" s="31" t="s">
        <v>117</v>
      </c>
      <c r="F61" s="69">
        <v>1</v>
      </c>
      <c r="G61" s="31">
        <v>0.61</v>
      </c>
      <c r="H61" s="7" t="s">
        <v>134</v>
      </c>
    </row>
    <row r="62" spans="1:8" ht="26.25" customHeight="1" x14ac:dyDescent="0.25">
      <c r="A62" s="141" t="s">
        <v>154</v>
      </c>
      <c r="B62" s="142"/>
      <c r="C62" s="142"/>
      <c r="D62" s="124"/>
      <c r="E62" s="102"/>
      <c r="F62" s="69"/>
      <c r="G62" s="31"/>
      <c r="H62" s="7" t="s">
        <v>139</v>
      </c>
    </row>
    <row r="63" spans="1:8" ht="24.75" customHeight="1" x14ac:dyDescent="0.25">
      <c r="A63" s="141" t="s">
        <v>155</v>
      </c>
      <c r="B63" s="142"/>
      <c r="C63" s="142"/>
      <c r="D63" s="124"/>
      <c r="E63" s="102"/>
      <c r="F63" s="69"/>
      <c r="G63" s="31"/>
      <c r="H63" s="7" t="s">
        <v>139</v>
      </c>
    </row>
    <row r="64" spans="1:8" ht="15.75" customHeight="1" x14ac:dyDescent="0.25">
      <c r="A64" s="141" t="s">
        <v>156</v>
      </c>
      <c r="B64" s="142"/>
      <c r="C64" s="142"/>
      <c r="D64" s="124"/>
      <c r="E64" s="102">
        <v>43374</v>
      </c>
      <c r="F64" s="69" t="s">
        <v>157</v>
      </c>
      <c r="G64" s="31">
        <v>23.5</v>
      </c>
      <c r="H64" s="7" t="s">
        <v>139</v>
      </c>
    </row>
    <row r="65" spans="1:8" ht="15.75" customHeight="1" x14ac:dyDescent="0.25">
      <c r="A65" s="141"/>
      <c r="B65" s="142"/>
      <c r="C65" s="142"/>
      <c r="D65" s="124"/>
      <c r="E65" s="102"/>
      <c r="F65" s="69"/>
      <c r="G65" s="31"/>
      <c r="H65" s="7"/>
    </row>
    <row r="66" spans="1:8" x14ac:dyDescent="0.25">
      <c r="A66" s="157" t="s">
        <v>7</v>
      </c>
      <c r="B66" s="158"/>
      <c r="C66" s="158"/>
      <c r="D66" s="138"/>
      <c r="E66" s="31"/>
      <c r="F66" s="31"/>
      <c r="G66" s="31">
        <f>SUM(G61:G65)</f>
        <v>24.11</v>
      </c>
      <c r="H66" s="7"/>
    </row>
    <row r="67" spans="1:8" x14ac:dyDescent="0.25">
      <c r="A67" s="20" t="s">
        <v>49</v>
      </c>
      <c r="D67" s="22"/>
      <c r="E67" s="64"/>
      <c r="F67" s="64"/>
      <c r="G67" s="60"/>
    </row>
    <row r="68" spans="1:8" x14ac:dyDescent="0.25">
      <c r="A68" s="20" t="s">
        <v>50</v>
      </c>
      <c r="D68" s="22"/>
      <c r="E68" s="64"/>
      <c r="F68" s="64"/>
      <c r="G68" s="60"/>
    </row>
    <row r="69" spans="1:8" ht="23.25" customHeight="1" x14ac:dyDescent="0.25">
      <c r="A69" s="140" t="s">
        <v>63</v>
      </c>
      <c r="B69" s="127"/>
      <c r="C69" s="127"/>
      <c r="D69" s="127"/>
      <c r="E69" s="113"/>
      <c r="F69" s="31" t="s">
        <v>61</v>
      </c>
      <c r="G69" s="32" t="s">
        <v>62</v>
      </c>
    </row>
    <row r="70" spans="1:8" x14ac:dyDescent="0.25">
      <c r="A70" s="157" t="s">
        <v>64</v>
      </c>
      <c r="B70" s="158"/>
      <c r="C70" s="158"/>
      <c r="D70" s="158"/>
      <c r="E70" s="138"/>
      <c r="F70" s="69" t="s">
        <v>85</v>
      </c>
      <c r="G70" s="79"/>
    </row>
    <row r="71" spans="1:8" x14ac:dyDescent="0.25">
      <c r="A71" s="22"/>
      <c r="D71" s="22"/>
      <c r="E71" s="64"/>
      <c r="F71" s="64"/>
      <c r="G71" s="60"/>
    </row>
    <row r="72" spans="1:8" s="4" customFormat="1" x14ac:dyDescent="0.25">
      <c r="A72" s="20" t="s">
        <v>79</v>
      </c>
      <c r="B72" s="44"/>
      <c r="C72" s="45"/>
      <c r="D72" s="20"/>
      <c r="E72" s="65"/>
      <c r="F72" s="65"/>
      <c r="G72" s="61"/>
      <c r="H72" s="44"/>
    </row>
    <row r="73" spans="1:8" x14ac:dyDescent="0.25">
      <c r="A73" s="157" t="s">
        <v>80</v>
      </c>
      <c r="B73" s="138"/>
      <c r="C73" s="137" t="s">
        <v>81</v>
      </c>
      <c r="D73" s="138"/>
      <c r="E73" s="31" t="s">
        <v>82</v>
      </c>
      <c r="F73" s="31" t="s">
        <v>83</v>
      </c>
      <c r="G73" s="30" t="s">
        <v>84</v>
      </c>
    </row>
    <row r="74" spans="1:8" x14ac:dyDescent="0.25">
      <c r="A74" s="46" t="s">
        <v>97</v>
      </c>
      <c r="B74" s="7"/>
      <c r="C74" s="143" t="s">
        <v>85</v>
      </c>
      <c r="D74" s="144"/>
      <c r="E74" s="69">
        <v>3</v>
      </c>
      <c r="F74" s="31" t="s">
        <v>85</v>
      </c>
      <c r="G74" s="30" t="s">
        <v>85</v>
      </c>
    </row>
    <row r="75" spans="1:8" x14ac:dyDescent="0.25">
      <c r="A75" s="22"/>
      <c r="D75" s="22"/>
      <c r="E75" s="64"/>
      <c r="F75" s="64"/>
      <c r="G75" s="60"/>
    </row>
    <row r="76" spans="1:8" x14ac:dyDescent="0.25">
      <c r="A76" s="4" t="s">
        <v>115</v>
      </c>
      <c r="E76" s="33"/>
      <c r="F76" s="73"/>
    </row>
    <row r="77" spans="1:8" x14ac:dyDescent="0.25">
      <c r="A77" s="20" t="s">
        <v>158</v>
      </c>
      <c r="B77" s="61"/>
      <c r="C77" s="65"/>
      <c r="D77" s="20"/>
      <c r="E77" s="33"/>
      <c r="F77" s="73"/>
    </row>
    <row r="78" spans="1:8" ht="60.75" customHeight="1" x14ac:dyDescent="0.25">
      <c r="A78" s="125" t="s">
        <v>159</v>
      </c>
      <c r="B78" s="125"/>
      <c r="C78" s="125"/>
      <c r="D78" s="125"/>
      <c r="E78" s="125"/>
      <c r="F78" s="125"/>
      <c r="G78" s="125"/>
    </row>
    <row r="80" spans="1:8" x14ac:dyDescent="0.25">
      <c r="A80" s="22" t="s">
        <v>86</v>
      </c>
      <c r="B80" s="60"/>
      <c r="C80" s="64"/>
      <c r="D80" s="22"/>
      <c r="E80" s="64" t="s">
        <v>87</v>
      </c>
      <c r="F80" s="64"/>
    </row>
    <row r="81" spans="1:6" x14ac:dyDescent="0.25">
      <c r="A81" s="22" t="s">
        <v>88</v>
      </c>
      <c r="B81" s="60"/>
      <c r="C81" s="64"/>
      <c r="D81" s="22"/>
      <c r="E81" s="64"/>
      <c r="F81" s="64"/>
    </row>
    <row r="82" spans="1:6" x14ac:dyDescent="0.25">
      <c r="A82" s="22" t="s">
        <v>89</v>
      </c>
      <c r="B82" s="60"/>
      <c r="C82" s="64"/>
      <c r="D82" s="22"/>
      <c r="E82" s="64"/>
      <c r="F82" s="64"/>
    </row>
    <row r="83" spans="1:6" x14ac:dyDescent="0.25">
      <c r="A83" s="22"/>
      <c r="B83" s="60"/>
      <c r="C83" s="64"/>
      <c r="D83" s="22"/>
      <c r="E83" s="64"/>
      <c r="F83" s="64"/>
    </row>
    <row r="84" spans="1:6" x14ac:dyDescent="0.25">
      <c r="A84" s="18" t="s">
        <v>90</v>
      </c>
      <c r="D84" s="18"/>
      <c r="E84" s="64"/>
      <c r="F84" s="64"/>
    </row>
    <row r="85" spans="1:6" x14ac:dyDescent="0.25">
      <c r="A85" s="18" t="s">
        <v>91</v>
      </c>
      <c r="C85" s="43" t="s">
        <v>25</v>
      </c>
      <c r="D85" s="18"/>
      <c r="E85" s="64"/>
      <c r="F85" s="64"/>
    </row>
    <row r="86" spans="1:6" x14ac:dyDescent="0.25">
      <c r="A86" s="18" t="s">
        <v>92</v>
      </c>
      <c r="C86" s="43" t="s">
        <v>93</v>
      </c>
      <c r="D86" s="18"/>
      <c r="E86" s="64"/>
      <c r="F86" s="64"/>
    </row>
    <row r="87" spans="1:6" x14ac:dyDescent="0.25">
      <c r="A87" s="18" t="s">
        <v>94</v>
      </c>
      <c r="C87" s="43" t="s">
        <v>95</v>
      </c>
      <c r="D87" s="18"/>
      <c r="E87" s="64"/>
      <c r="F87" s="64"/>
    </row>
  </sheetData>
  <mergeCells count="49">
    <mergeCell ref="A64:D64"/>
    <mergeCell ref="A65:D65"/>
    <mergeCell ref="A49:B49"/>
    <mergeCell ref="A36:B36"/>
    <mergeCell ref="A38:B38"/>
    <mergeCell ref="A39:B39"/>
    <mergeCell ref="A40:B40"/>
    <mergeCell ref="A41:B41"/>
    <mergeCell ref="A7:H7"/>
    <mergeCell ref="A14:B14"/>
    <mergeCell ref="A15:B15"/>
    <mergeCell ref="A17:B17"/>
    <mergeCell ref="A18:B18"/>
    <mergeCell ref="A8:B8"/>
    <mergeCell ref="A10:B10"/>
    <mergeCell ref="A11:H11"/>
    <mergeCell ref="A12:B12"/>
    <mergeCell ref="C74:D74"/>
    <mergeCell ref="A21:B21"/>
    <mergeCell ref="A20:B20"/>
    <mergeCell ref="A23:B23"/>
    <mergeCell ref="G27:G28"/>
    <mergeCell ref="A26:B26"/>
    <mergeCell ref="A27:B28"/>
    <mergeCell ref="D27:D28"/>
    <mergeCell ref="E27:E28"/>
    <mergeCell ref="F27:F28"/>
    <mergeCell ref="C27:C28"/>
    <mergeCell ref="A73:B73"/>
    <mergeCell ref="A66:D66"/>
    <mergeCell ref="A69:E69"/>
    <mergeCell ref="A70:E70"/>
    <mergeCell ref="A61:D61"/>
    <mergeCell ref="A4:B4"/>
    <mergeCell ref="A78:G78"/>
    <mergeCell ref="A30:B30"/>
    <mergeCell ref="A32:B32"/>
    <mergeCell ref="A34:B34"/>
    <mergeCell ref="A50:B50"/>
    <mergeCell ref="A51:B51"/>
    <mergeCell ref="A52:B52"/>
    <mergeCell ref="A45:B45"/>
    <mergeCell ref="A58:H58"/>
    <mergeCell ref="C73:D73"/>
    <mergeCell ref="A47:B47"/>
    <mergeCell ref="A48:B48"/>
    <mergeCell ref="A60:D60"/>
    <mergeCell ref="A62:D62"/>
    <mergeCell ref="A63:D6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2019-02-06T03:52:30Z</cp:lastPrinted>
  <dcterms:created xsi:type="dcterms:W3CDTF">2013-02-18T04:38:06Z</dcterms:created>
  <dcterms:modified xsi:type="dcterms:W3CDTF">2019-02-13T00:50:23Z</dcterms:modified>
</cp:coreProperties>
</file>