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44" i="8" l="1"/>
  <c r="G72" i="8"/>
  <c r="F33" i="8"/>
  <c r="G29" i="8"/>
  <c r="G26" i="8"/>
  <c r="G25" i="8" s="1"/>
  <c r="G23" i="8"/>
  <c r="G22" i="8" s="1"/>
  <c r="G20" i="8"/>
  <c r="G19" i="8" s="1"/>
  <c r="G17" i="8"/>
  <c r="G16" i="8" s="1"/>
  <c r="G14" i="8"/>
  <c r="G13" i="8" s="1"/>
  <c r="F29" i="8"/>
  <c r="E29" i="8"/>
  <c r="F34" i="8"/>
  <c r="E34" i="8"/>
  <c r="E33" i="8" s="1"/>
  <c r="F26" i="8"/>
  <c r="F25" i="8" s="1"/>
  <c r="E26" i="8"/>
  <c r="E25" i="8" s="1"/>
  <c r="F23" i="8"/>
  <c r="E23" i="8"/>
  <c r="F22" i="8"/>
  <c r="E22" i="8"/>
  <c r="F20" i="8"/>
  <c r="F19" i="8" s="1"/>
  <c r="E20" i="8"/>
  <c r="E19" i="8" s="1"/>
  <c r="F17" i="8"/>
  <c r="F16" i="8" s="1"/>
  <c r="E17" i="8"/>
  <c r="E16" i="8" s="1"/>
  <c r="F14" i="8"/>
  <c r="E14" i="8"/>
  <c r="H57" i="8" l="1"/>
  <c r="D4" i="8"/>
  <c r="D5" i="8"/>
  <c r="D6" i="8"/>
  <c r="D20" i="8"/>
  <c r="D19" i="8"/>
  <c r="D17" i="8"/>
  <c r="H17" i="8" s="1"/>
  <c r="D16" i="8"/>
  <c r="D13" i="8"/>
  <c r="D14" i="8"/>
  <c r="H51" i="8"/>
  <c r="H61" i="8"/>
  <c r="H41" i="8"/>
  <c r="H40" i="8"/>
  <c r="H39" i="8"/>
  <c r="H38" i="8"/>
  <c r="F36" i="8"/>
  <c r="E36" i="8"/>
  <c r="G32" i="8"/>
  <c r="G8" i="8"/>
  <c r="G10" i="8" s="1"/>
  <c r="G9" i="8" s="1"/>
  <c r="H56" i="8"/>
  <c r="H55" i="8"/>
  <c r="H54" i="8"/>
  <c r="E55" i="8"/>
  <c r="H32" i="8"/>
  <c r="F13" i="8"/>
  <c r="E13" i="8"/>
  <c r="F8" i="8"/>
  <c r="E8" i="8"/>
  <c r="E10" i="8" s="1"/>
  <c r="E9" i="8" s="1"/>
  <c r="H34" i="8"/>
  <c r="D30" i="8"/>
  <c r="D29" i="8" s="1"/>
  <c r="H28" i="8"/>
  <c r="H27" i="8"/>
  <c r="D26" i="8"/>
  <c r="H26" i="8" s="1"/>
  <c r="H24" i="8"/>
  <c r="D23" i="8"/>
  <c r="H23" i="8" s="1"/>
  <c r="H21" i="8"/>
  <c r="H20" i="8"/>
  <c r="H18" i="8"/>
  <c r="H15" i="8"/>
  <c r="H12" i="8"/>
  <c r="F52" i="8"/>
  <c r="C52" i="8"/>
  <c r="C30" i="8"/>
  <c r="C29" i="8" s="1"/>
  <c r="C14" i="8"/>
  <c r="C13" i="8" s="1"/>
  <c r="C10" i="8"/>
  <c r="C9" i="8" s="1"/>
  <c r="H36" i="8" l="1"/>
  <c r="F42" i="8"/>
  <c r="F58" i="8" s="1"/>
  <c r="F10" i="8"/>
  <c r="F9" i="8" s="1"/>
  <c r="G42" i="8"/>
  <c r="G58" i="8" s="1"/>
  <c r="H33" i="8"/>
  <c r="E42" i="8"/>
  <c r="E58" i="8" s="1"/>
  <c r="H13" i="8"/>
  <c r="H16" i="8"/>
  <c r="H29" i="8"/>
  <c r="H8" i="8"/>
  <c r="H62" i="8" s="1"/>
  <c r="H60" i="8" s="1"/>
  <c r="D25" i="8"/>
  <c r="H25" i="8" s="1"/>
  <c r="D22" i="8"/>
  <c r="H22" i="8" s="1"/>
  <c r="H19" i="8"/>
  <c r="H14" i="8"/>
  <c r="H30" i="8"/>
  <c r="H59" i="8" l="1"/>
  <c r="H10" i="8"/>
  <c r="H9" i="8"/>
</calcChain>
</file>

<file path=xl/sharedStrings.xml><?xml version="1.0" encoding="utf-8"?>
<sst xmlns="http://schemas.openxmlformats.org/spreadsheetml/2006/main" count="185" uniqueCount="162">
  <si>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</si>
  <si>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</si>
  <si>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</si>
  <si>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</si>
  <si>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</si>
  <si>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</si>
  <si>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</si>
  <si>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</si>
  <si>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</si>
  <si>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</si>
  <si>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</si>
  <si>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</si>
  <si>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</si>
  <si>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</si>
  <si>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</si>
  <si>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</si>
  <si>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</si>
  <si>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</si>
  <si>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</si>
  <si>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</si>
  <si>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</si>
  <si>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</si>
  <si>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</si>
  <si>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</si>
  <si>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</si>
  <si>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</si>
  <si>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</si>
  <si>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</si>
  <si>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</si>
  <si>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</si>
  <si>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</si>
  <si>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</si>
  <si>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</si>
  <si>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</si>
  <si>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</si>
  <si>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</si>
  <si>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</si>
  <si>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</si>
  <si>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</si>
  <si>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</si>
  <si>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</si>
  <si>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</si>
  <si>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</si>
  <si>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</si>
  <si>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</si>
  <si>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</si>
  <si>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</si>
  <si>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</si>
  <si>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</si>
  <si>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</si>
  <si>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</si>
  <si>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</si>
  <si>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</si>
  <si>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</si>
  <si>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</si>
  <si>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</si>
  <si>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</si>
  <si>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</si>
  <si>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</si>
  <si>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</si>
  <si>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</si>
  <si>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</si>
  <si>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</si>
  <si>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</si>
  <si>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</si>
  <si>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</si>
  <si>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</si>
  <si>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</si>
  <si>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</si>
  <si>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</si>
  <si>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</si>
  <si>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</si>
  <si>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</si>
  <si>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</si>
  <si>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</si>
  <si>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</si>
  <si>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</si>
  <si>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</si>
  <si>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</si>
  <si>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</si>
  <si>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</si>
  <si>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</si>
  <si>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</si>
  <si>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</si>
  <si>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</si>
  <si>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</si>
  <si>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</si>
  <si>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</si>
  <si>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</si>
  <si>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</si>
  <si>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</si>
  <si>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</si>
  <si>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01.02.2008г.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</si>
  <si>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</si>
  <si>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</si>
  <si>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</si>
  <si>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</si>
  <si>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</si>
  <si>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</si>
  <si>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</si>
  <si>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</si>
  <si>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</si>
  <si>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</si>
  <si>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</si>
  <si>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</si>
  <si>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</si>
  <si>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</si>
  <si>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</si>
  <si>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Уборевича, 7 А</t>
  </si>
  <si>
    <t>обязательное страхование лифтов</t>
  </si>
  <si>
    <t>Часть 4</t>
  </si>
  <si>
    <t>ООО "Строй Центр-1"</t>
  </si>
  <si>
    <t>ул. Толстого, 25</t>
  </si>
  <si>
    <t>2-673-747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</si>
  <si>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</si>
  <si>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</si>
  <si>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</si>
  <si>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</si>
  <si>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</si>
  <si>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Прочие работы:</t>
  </si>
  <si>
    <t>сумма, т.р.</t>
  </si>
  <si>
    <t>исполнитель</t>
  </si>
  <si>
    <t>Ресо-Гарантия</t>
  </si>
  <si>
    <t>№ 74 по ул. Некрасовская</t>
  </si>
  <si>
    <t>Количество проживающих</t>
  </si>
  <si>
    <t>7375 м2</t>
  </si>
  <si>
    <t>в т.ч на текущий ремонт</t>
  </si>
  <si>
    <t>на текущий ремонт</t>
  </si>
  <si>
    <t>услуги по управлению, налоги</t>
  </si>
  <si>
    <t>1400 вмес</t>
  </si>
  <si>
    <t>ООО " Территория"</t>
  </si>
  <si>
    <t>всего: 1800,5 кв.м</t>
  </si>
  <si>
    <t>1. Текущий ремонт коммуникаций, проходящих через нежилые помещения</t>
  </si>
  <si>
    <t>2. Реклама в лифтах</t>
  </si>
  <si>
    <t>3.коммуникации-Ростелеком, в т.ч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</si>
  <si>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</si>
  <si>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</si>
  <si>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</si>
  <si>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</si>
  <si>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</si>
  <si>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</si>
  <si>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4.Обслуживание тепловых счетчиков</t>
  </si>
  <si>
    <t>153,4 м2</t>
  </si>
  <si>
    <t>652,86 р</t>
  </si>
  <si>
    <t>Предложение Управляющей компании: по мере накопления средств - ремонт общедомовой системы электроснабжения.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</si>
  <si>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</si>
  <si>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</si>
  <si>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</si>
  <si>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</si>
  <si>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</si>
  <si>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</si>
  <si>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замена стояков ХГВС кв.124,128,132,138,140</t>
  </si>
  <si>
    <t>36 п.м</t>
  </si>
  <si>
    <t>СтройцентрПрим</t>
  </si>
  <si>
    <t>ремонт пластиковых окон</t>
  </si>
  <si>
    <t>7 шт</t>
  </si>
  <si>
    <t>ООО ТСГ</t>
  </si>
  <si>
    <t>ремонт первого подъезда после пожара</t>
  </si>
  <si>
    <t>796 кв.м</t>
  </si>
  <si>
    <t>аврийный ремонт кровли</t>
  </si>
  <si>
    <t>План по статье "текущий ремонт" на 2019 год</t>
  </si>
  <si>
    <r>
      <t>ИСХ.</t>
    </r>
    <r>
      <rPr>
        <b/>
        <u/>
        <sz val="9"/>
        <color theme="1"/>
        <rFont val="Calibri"/>
        <family val="2"/>
        <charset val="204"/>
        <scheme val="minor"/>
      </rPr>
      <t xml:space="preserve">   №   262/02 от 11.02.2019 г.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</si>
</sst>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8" xfId="0" applyFont="1" applyBorder="1" applyAlignment="1"/>
    <xf numFmtId="164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164" fontId="4" fillId="0" borderId="0" xfId="0" applyNumberFormat="1" applyFont="1"/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164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0" fillId="0" borderId="0" xfId="0" applyNumberFormat="1"/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164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2" fontId="16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9" fillId="0" borderId="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0" fillId="0" borderId="8" xfId="0" applyBorder="1" applyAlignment="1"/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6" fillId="0" borderId="2" xfId="0" applyFont="1" applyBorder="1" applyAlignment="1"/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145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123</v>
      </c>
    </row>
    <row r="4" spans="1:4" ht="14.25" customHeight="1" x14ac:dyDescent="0.25">
      <c r="A4" s="21" t="s">
        <v>161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12" t="s">
        <v>12</v>
      </c>
      <c r="D9" s="113"/>
    </row>
    <row r="10" spans="1:4" s="3" customFormat="1" ht="24" customHeight="1" x14ac:dyDescent="0.25">
      <c r="A10" s="12" t="s">
        <v>2</v>
      </c>
      <c r="B10" s="14" t="s">
        <v>13</v>
      </c>
      <c r="C10" s="114" t="s">
        <v>80</v>
      </c>
      <c r="D10" s="115"/>
    </row>
    <row r="11" spans="1:4" s="3" customFormat="1" ht="15" customHeight="1" x14ac:dyDescent="0.25">
      <c r="A11" s="12" t="s">
        <v>3</v>
      </c>
      <c r="B11" s="13" t="s">
        <v>14</v>
      </c>
      <c r="C11" s="112" t="s">
        <v>15</v>
      </c>
      <c r="D11" s="113"/>
    </row>
    <row r="12" spans="1:4" s="3" customFormat="1" ht="16.5" customHeight="1" x14ac:dyDescent="0.25">
      <c r="A12" s="119">
        <v>5</v>
      </c>
      <c r="B12" s="119" t="s">
        <v>93</v>
      </c>
      <c r="C12" s="52" t="s">
        <v>94</v>
      </c>
      <c r="D12" s="53" t="s">
        <v>95</v>
      </c>
    </row>
    <row r="13" spans="1:4" s="3" customFormat="1" ht="14.25" customHeight="1" x14ac:dyDescent="0.25">
      <c r="A13" s="119"/>
      <c r="B13" s="119"/>
      <c r="C13" s="52" t="s">
        <v>96</v>
      </c>
      <c r="D13" s="53" t="s">
        <v>97</v>
      </c>
    </row>
    <row r="14" spans="1:4" s="3" customFormat="1" x14ac:dyDescent="0.25">
      <c r="A14" s="119"/>
      <c r="B14" s="119"/>
      <c r="C14" s="52" t="s">
        <v>98</v>
      </c>
      <c r="D14" s="53" t="s">
        <v>99</v>
      </c>
    </row>
    <row r="15" spans="1:4" s="3" customFormat="1" ht="16.5" customHeight="1" x14ac:dyDescent="0.25">
      <c r="A15" s="119"/>
      <c r="B15" s="119"/>
      <c r="C15" s="52" t="s">
        <v>100</v>
      </c>
      <c r="D15" s="53" t="s">
        <v>101</v>
      </c>
    </row>
    <row r="16" spans="1:4" s="3" customFormat="1" ht="16.5" customHeight="1" x14ac:dyDescent="0.25">
      <c r="A16" s="119"/>
      <c r="B16" s="119"/>
      <c r="C16" s="52" t="s">
        <v>102</v>
      </c>
      <c r="D16" s="53" t="s">
        <v>103</v>
      </c>
    </row>
    <row r="17" spans="1:4" s="5" customFormat="1" ht="15.75" customHeight="1" x14ac:dyDescent="0.25">
      <c r="A17" s="119"/>
      <c r="B17" s="119"/>
      <c r="C17" s="52" t="s">
        <v>104</v>
      </c>
      <c r="D17" s="53" t="s">
        <v>105</v>
      </c>
    </row>
    <row r="18" spans="1:4" s="5" customFormat="1" ht="15.75" customHeight="1" x14ac:dyDescent="0.25">
      <c r="A18" s="119"/>
      <c r="B18" s="119"/>
      <c r="C18" s="54" t="s">
        <v>106</v>
      </c>
      <c r="D18" s="53" t="s">
        <v>107</v>
      </c>
    </row>
    <row r="19" spans="1:4" ht="14.25" customHeight="1" x14ac:dyDescent="0.25">
      <c r="A19" s="12" t="s">
        <v>4</v>
      </c>
      <c r="B19" s="13" t="s">
        <v>16</v>
      </c>
      <c r="C19" s="120" t="s">
        <v>91</v>
      </c>
      <c r="D19" s="121"/>
    </row>
    <row r="20" spans="1:4" s="5" customFormat="1" ht="14.25" customHeight="1" x14ac:dyDescent="0.25">
      <c r="A20" s="12" t="s">
        <v>5</v>
      </c>
      <c r="B20" s="13" t="s">
        <v>17</v>
      </c>
      <c r="C20" s="122" t="s">
        <v>59</v>
      </c>
      <c r="D20" s="123"/>
    </row>
    <row r="21" spans="1:4" s="5" customFormat="1" ht="15" customHeight="1" x14ac:dyDescent="0.25">
      <c r="A21" s="12" t="s">
        <v>6</v>
      </c>
      <c r="B21" s="13" t="s">
        <v>18</v>
      </c>
      <c r="C21" s="114" t="s">
        <v>19</v>
      </c>
      <c r="D21" s="124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1" t="s">
        <v>23</v>
      </c>
    </row>
    <row r="26" spans="1:4" ht="24" customHeight="1" x14ac:dyDescent="0.25">
      <c r="A26" s="116" t="s">
        <v>26</v>
      </c>
      <c r="B26" s="117"/>
      <c r="C26" s="117"/>
      <c r="D26" s="118"/>
    </row>
    <row r="27" spans="1:4" ht="12" customHeight="1" x14ac:dyDescent="0.25">
      <c r="A27" s="48"/>
      <c r="B27" s="49"/>
      <c r="C27" s="49"/>
      <c r="D27" s="50"/>
    </row>
    <row r="28" spans="1:4" x14ac:dyDescent="0.25">
      <c r="A28" s="7">
        <v>1</v>
      </c>
      <c r="B28" s="6" t="s">
        <v>130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111</v>
      </c>
      <c r="C30" s="6" t="s">
        <v>112</v>
      </c>
      <c r="D30" s="10" t="s">
        <v>113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108</v>
      </c>
      <c r="D33" s="10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ht="13.5" customHeight="1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09">
        <v>1978</v>
      </c>
      <c r="D40" s="111"/>
    </row>
    <row r="41" spans="1:4" x14ac:dyDescent="0.25">
      <c r="A41" s="7">
        <v>2</v>
      </c>
      <c r="B41" s="6" t="s">
        <v>37</v>
      </c>
      <c r="C41" s="109">
        <v>9</v>
      </c>
      <c r="D41" s="111"/>
    </row>
    <row r="42" spans="1:4" x14ac:dyDescent="0.25">
      <c r="A42" s="7">
        <v>3</v>
      </c>
      <c r="B42" s="6" t="s">
        <v>38</v>
      </c>
      <c r="C42" s="109">
        <v>4</v>
      </c>
      <c r="D42" s="110"/>
    </row>
    <row r="43" spans="1:4" ht="15" customHeight="1" x14ac:dyDescent="0.25">
      <c r="A43" s="7">
        <v>4</v>
      </c>
      <c r="B43" s="6" t="s">
        <v>36</v>
      </c>
      <c r="C43" s="109">
        <v>4</v>
      </c>
      <c r="D43" s="110"/>
    </row>
    <row r="44" spans="1:4" x14ac:dyDescent="0.25">
      <c r="A44" s="7">
        <v>5</v>
      </c>
      <c r="B44" s="6" t="s">
        <v>39</v>
      </c>
      <c r="C44" s="109">
        <v>4</v>
      </c>
      <c r="D44" s="110"/>
    </row>
    <row r="45" spans="1:4" x14ac:dyDescent="0.25">
      <c r="A45" s="7">
        <v>6</v>
      </c>
      <c r="B45" s="6" t="s">
        <v>40</v>
      </c>
      <c r="C45" s="109" t="s">
        <v>125</v>
      </c>
      <c r="D45" s="111"/>
    </row>
    <row r="46" spans="1:4" ht="15" customHeight="1" x14ac:dyDescent="0.25">
      <c r="A46" s="7">
        <v>7</v>
      </c>
      <c r="B46" s="6" t="s">
        <v>41</v>
      </c>
      <c r="C46" s="109" t="s">
        <v>142</v>
      </c>
      <c r="D46" s="111"/>
    </row>
    <row r="47" spans="1:4" x14ac:dyDescent="0.25">
      <c r="A47" s="7">
        <v>8</v>
      </c>
      <c r="B47" s="6" t="s">
        <v>42</v>
      </c>
      <c r="C47" s="109" t="s">
        <v>131</v>
      </c>
      <c r="D47" s="111"/>
    </row>
    <row r="48" spans="1:4" x14ac:dyDescent="0.25">
      <c r="A48" s="7">
        <v>9</v>
      </c>
      <c r="B48" s="6" t="s">
        <v>124</v>
      </c>
      <c r="C48" s="109">
        <v>279</v>
      </c>
      <c r="D48" s="115"/>
    </row>
    <row r="49" spans="1:4" x14ac:dyDescent="0.25">
      <c r="A49" s="7">
        <v>10</v>
      </c>
      <c r="B49" s="6" t="s">
        <v>79</v>
      </c>
      <c r="C49" s="125" t="s">
        <v>92</v>
      </c>
      <c r="D49" s="111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54" workbookViewId="0">
      <selection activeCell="G88" sqref="G88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1.85546875" customWidth="1"/>
  </cols>
  <sheetData>
    <row r="1" spans="1:10" x14ac:dyDescent="0.25">
      <c r="A1" s="4" t="s">
        <v>114</v>
      </c>
      <c r="B1"/>
      <c r="C1" s="35"/>
      <c r="D1" s="35"/>
    </row>
    <row r="2" spans="1:10" ht="13.5" customHeight="1" x14ac:dyDescent="0.25">
      <c r="A2" s="4" t="s">
        <v>146</v>
      </c>
      <c r="B2"/>
      <c r="C2" s="35"/>
      <c r="D2" s="35"/>
    </row>
    <row r="3" spans="1:10" ht="56.25" customHeight="1" x14ac:dyDescent="0.25">
      <c r="A3" s="181" t="s">
        <v>66</v>
      </c>
      <c r="B3" s="182"/>
      <c r="C3" s="77" t="s">
        <v>67</v>
      </c>
      <c r="D3" s="28" t="s">
        <v>68</v>
      </c>
      <c r="E3" s="28" t="s">
        <v>69</v>
      </c>
      <c r="F3" s="28" t="s">
        <v>70</v>
      </c>
      <c r="G3" s="36" t="s">
        <v>71</v>
      </c>
      <c r="H3" s="28" t="s">
        <v>72</v>
      </c>
      <c r="J3" s="63"/>
    </row>
    <row r="4" spans="1:10" ht="24" customHeight="1" x14ac:dyDescent="0.25">
      <c r="A4" s="184" t="s">
        <v>147</v>
      </c>
      <c r="B4" s="142"/>
      <c r="C4" s="77"/>
      <c r="D4" s="28">
        <f>D5+D6</f>
        <v>-559.41000000000008</v>
      </c>
      <c r="E4" s="28"/>
      <c r="F4" s="28"/>
      <c r="G4" s="36"/>
      <c r="H4" s="28"/>
      <c r="J4" s="63"/>
    </row>
    <row r="5" spans="1:10" ht="18" customHeight="1" x14ac:dyDescent="0.25">
      <c r="A5" s="71" t="s">
        <v>115</v>
      </c>
      <c r="B5" s="72"/>
      <c r="C5" s="77"/>
      <c r="D5" s="28">
        <f>D44+D51+D54</f>
        <v>82.81</v>
      </c>
      <c r="E5" s="28"/>
      <c r="F5" s="28"/>
      <c r="G5" s="36"/>
      <c r="H5" s="28"/>
      <c r="J5" s="63"/>
    </row>
    <row r="6" spans="1:10" ht="20.25" customHeight="1" x14ac:dyDescent="0.25">
      <c r="A6" s="71" t="s">
        <v>116</v>
      </c>
      <c r="B6" s="72"/>
      <c r="C6" s="77"/>
      <c r="D6" s="28">
        <f>D8+D32+D36</f>
        <v>-642.22</v>
      </c>
      <c r="E6" s="28"/>
      <c r="F6" s="28"/>
      <c r="G6" s="36"/>
      <c r="H6" s="28"/>
      <c r="J6" s="63"/>
    </row>
    <row r="7" spans="1:10" ht="15.75" customHeight="1" x14ac:dyDescent="0.25">
      <c r="A7" s="183" t="s">
        <v>148</v>
      </c>
      <c r="B7" s="176"/>
      <c r="C7" s="176"/>
      <c r="D7" s="176"/>
      <c r="E7" s="176"/>
      <c r="F7" s="176"/>
      <c r="G7" s="176"/>
      <c r="H7" s="115"/>
      <c r="J7" s="63"/>
    </row>
    <row r="8" spans="1:10" s="4" customFormat="1" ht="17.25" customHeight="1" x14ac:dyDescent="0.25">
      <c r="A8" s="181" t="s">
        <v>73</v>
      </c>
      <c r="B8" s="182"/>
      <c r="C8" s="41">
        <v>21.13</v>
      </c>
      <c r="D8" s="59">
        <v>-460.03</v>
      </c>
      <c r="E8" s="41">
        <f>E12+E15+E18+E21+E24+E27</f>
        <v>1816.5800000000002</v>
      </c>
      <c r="F8" s="41">
        <f>F12+F15+F18+F21+F24+F27</f>
        <v>1736.0400000000002</v>
      </c>
      <c r="G8" s="41">
        <f>G12+G15+G18+G21+G24+G27</f>
        <v>1736.0400000000002</v>
      </c>
      <c r="H8" s="62">
        <f>F8-E8+D8</f>
        <v>-540.56999999999994</v>
      </c>
      <c r="I8" s="73"/>
      <c r="J8" s="73"/>
    </row>
    <row r="9" spans="1:10" x14ac:dyDescent="0.25">
      <c r="A9" s="37" t="s">
        <v>74</v>
      </c>
      <c r="B9" s="38"/>
      <c r="C9" s="42">
        <f>C8-C10</f>
        <v>19.016999999999999</v>
      </c>
      <c r="D9" s="47">
        <v>-414.03</v>
      </c>
      <c r="E9" s="42">
        <f>E8-E10</f>
        <v>1634.922</v>
      </c>
      <c r="F9" s="42">
        <f>F8-F10</f>
        <v>1562.4360000000001</v>
      </c>
      <c r="G9" s="42">
        <f>G8-G10</f>
        <v>1562.4360000000001</v>
      </c>
      <c r="H9" s="62">
        <f t="shared" ref="H9:H10" si="0">F9-E9+D9</f>
        <v>-486.51599999999985</v>
      </c>
      <c r="J9" s="63"/>
    </row>
    <row r="10" spans="1:10" x14ac:dyDescent="0.25">
      <c r="A10" s="178" t="s">
        <v>75</v>
      </c>
      <c r="B10" s="176"/>
      <c r="C10" s="42">
        <f>C8*10%</f>
        <v>2.113</v>
      </c>
      <c r="D10" s="47">
        <v>-46.01</v>
      </c>
      <c r="E10" s="42">
        <f>E8*10%</f>
        <v>181.65800000000002</v>
      </c>
      <c r="F10" s="42">
        <f>F8*10%</f>
        <v>173.60400000000004</v>
      </c>
      <c r="G10" s="42">
        <f>G8*10%</f>
        <v>173.60400000000004</v>
      </c>
      <c r="H10" s="62">
        <f t="shared" si="0"/>
        <v>-54.063999999999972</v>
      </c>
    </row>
    <row r="11" spans="1:10" ht="12.75" customHeight="1" x14ac:dyDescent="0.25">
      <c r="A11" s="183" t="s">
        <v>76</v>
      </c>
      <c r="B11" s="174"/>
      <c r="C11" s="174"/>
      <c r="D11" s="174"/>
      <c r="E11" s="174"/>
      <c r="F11" s="174"/>
      <c r="G11" s="174"/>
      <c r="H11" s="168"/>
    </row>
    <row r="12" spans="1:10" x14ac:dyDescent="0.25">
      <c r="A12" s="179" t="s">
        <v>55</v>
      </c>
      <c r="B12" s="180"/>
      <c r="C12" s="41">
        <v>5.65</v>
      </c>
      <c r="D12" s="74">
        <v>-142.13</v>
      </c>
      <c r="E12" s="58">
        <v>498.04</v>
      </c>
      <c r="F12" s="58">
        <v>478.47</v>
      </c>
      <c r="G12" s="58">
        <v>478.47</v>
      </c>
      <c r="H12" s="47">
        <f>F12-E12+D12</f>
        <v>-161.69999999999999</v>
      </c>
    </row>
    <row r="13" spans="1:10" x14ac:dyDescent="0.25">
      <c r="A13" s="37" t="s">
        <v>74</v>
      </c>
      <c r="B13" s="38"/>
      <c r="C13" s="42">
        <f>C12-C14</f>
        <v>5.085</v>
      </c>
      <c r="D13" s="47">
        <f>D12-D14</f>
        <v>-127.917</v>
      </c>
      <c r="E13" s="42">
        <f>E12-E14</f>
        <v>448.23599999999999</v>
      </c>
      <c r="F13" s="42">
        <f>F12-F14</f>
        <v>430.62300000000005</v>
      </c>
      <c r="G13" s="42">
        <f>G12-G14</f>
        <v>430.62300000000005</v>
      </c>
      <c r="H13" s="47">
        <f t="shared" ref="H13:H30" si="1">F13-E13+D13</f>
        <v>-145.52999999999994</v>
      </c>
    </row>
    <row r="14" spans="1:10" x14ac:dyDescent="0.25">
      <c r="A14" s="178" t="s">
        <v>75</v>
      </c>
      <c r="B14" s="176"/>
      <c r="C14" s="42">
        <f>C12*10%</f>
        <v>0.56500000000000006</v>
      </c>
      <c r="D14" s="47">
        <f>D12*10%</f>
        <v>-14.213000000000001</v>
      </c>
      <c r="E14" s="42">
        <f>E12*10%</f>
        <v>49.804000000000002</v>
      </c>
      <c r="F14" s="42">
        <f>F12*10%</f>
        <v>47.847000000000008</v>
      </c>
      <c r="G14" s="42">
        <f>G12*10%</f>
        <v>47.847000000000008</v>
      </c>
      <c r="H14" s="47">
        <f t="shared" si="1"/>
        <v>-16.169999999999995</v>
      </c>
    </row>
    <row r="15" spans="1:10" ht="23.25" customHeight="1" x14ac:dyDescent="0.25">
      <c r="A15" s="179" t="s">
        <v>45</v>
      </c>
      <c r="B15" s="180"/>
      <c r="C15" s="41">
        <v>3.45</v>
      </c>
      <c r="D15" s="74">
        <v>-84.31</v>
      </c>
      <c r="E15" s="58">
        <v>304.11</v>
      </c>
      <c r="F15" s="58">
        <v>292.17</v>
      </c>
      <c r="G15" s="58">
        <v>292.17</v>
      </c>
      <c r="H15" s="47">
        <f t="shared" si="1"/>
        <v>-96.25</v>
      </c>
    </row>
    <row r="16" spans="1:10" x14ac:dyDescent="0.25">
      <c r="A16" s="37" t="s">
        <v>74</v>
      </c>
      <c r="B16" s="38"/>
      <c r="C16" s="42">
        <v>3.1</v>
      </c>
      <c r="D16" s="47">
        <f>D15-D17</f>
        <v>-75.879000000000005</v>
      </c>
      <c r="E16" s="42">
        <f>E15-E17</f>
        <v>273.69900000000001</v>
      </c>
      <c r="F16" s="42">
        <f>F15-F17</f>
        <v>262.95300000000003</v>
      </c>
      <c r="G16" s="42">
        <f>G15-G17</f>
        <v>262.95300000000003</v>
      </c>
      <c r="H16" s="47">
        <f t="shared" si="1"/>
        <v>-86.624999999999986</v>
      </c>
    </row>
    <row r="17" spans="1:9" ht="15" customHeight="1" x14ac:dyDescent="0.25">
      <c r="A17" s="178" t="s">
        <v>75</v>
      </c>
      <c r="B17" s="176"/>
      <c r="C17" s="42">
        <v>0.35</v>
      </c>
      <c r="D17" s="47">
        <f>D15*10%</f>
        <v>-8.4310000000000009</v>
      </c>
      <c r="E17" s="42">
        <f>E15*10%</f>
        <v>30.411000000000001</v>
      </c>
      <c r="F17" s="42">
        <f>F15*10%</f>
        <v>29.217000000000002</v>
      </c>
      <c r="G17" s="42">
        <f>G15*10%</f>
        <v>29.217000000000002</v>
      </c>
      <c r="H17" s="47">
        <f t="shared" si="1"/>
        <v>-9.625</v>
      </c>
    </row>
    <row r="18" spans="1:9" ht="15" customHeight="1" x14ac:dyDescent="0.25">
      <c r="A18" s="179" t="s">
        <v>56</v>
      </c>
      <c r="B18" s="180"/>
      <c r="C18" s="40">
        <v>2.37</v>
      </c>
      <c r="D18" s="74">
        <v>-57.19</v>
      </c>
      <c r="E18" s="58">
        <v>208.91</v>
      </c>
      <c r="F18" s="58">
        <v>200.7</v>
      </c>
      <c r="G18" s="58">
        <v>200.7</v>
      </c>
      <c r="H18" s="47">
        <f t="shared" si="1"/>
        <v>-65.400000000000006</v>
      </c>
    </row>
    <row r="19" spans="1:9" ht="13.5" customHeight="1" x14ac:dyDescent="0.25">
      <c r="A19" s="37" t="s">
        <v>74</v>
      </c>
      <c r="B19" s="38"/>
      <c r="C19" s="42">
        <v>2.37</v>
      </c>
      <c r="D19" s="47">
        <f>D18-D20</f>
        <v>-51.470999999999997</v>
      </c>
      <c r="E19" s="42">
        <f>E18-E20</f>
        <v>188.01900000000001</v>
      </c>
      <c r="F19" s="42">
        <f>F18-F20</f>
        <v>180.63</v>
      </c>
      <c r="G19" s="42">
        <f>G18-G20</f>
        <v>180.63</v>
      </c>
      <c r="H19" s="47">
        <f t="shared" si="1"/>
        <v>-58.860000000000007</v>
      </c>
    </row>
    <row r="20" spans="1:9" ht="12.75" customHeight="1" x14ac:dyDescent="0.25">
      <c r="A20" s="178" t="s">
        <v>75</v>
      </c>
      <c r="B20" s="176"/>
      <c r="C20" s="42">
        <v>0.24</v>
      </c>
      <c r="D20" s="47">
        <f>D18*10%</f>
        <v>-5.7190000000000003</v>
      </c>
      <c r="E20" s="42">
        <f>E18*10%</f>
        <v>20.891000000000002</v>
      </c>
      <c r="F20" s="42">
        <f>F18*10%</f>
        <v>20.07</v>
      </c>
      <c r="G20" s="42">
        <f>G18*10%</f>
        <v>20.07</v>
      </c>
      <c r="H20" s="47">
        <f t="shared" si="1"/>
        <v>-6.5400000000000018</v>
      </c>
    </row>
    <row r="21" spans="1:9" x14ac:dyDescent="0.25">
      <c r="A21" s="179" t="s">
        <v>57</v>
      </c>
      <c r="B21" s="180"/>
      <c r="C21" s="43">
        <v>1.1100000000000001</v>
      </c>
      <c r="D21" s="47">
        <v>-27.19</v>
      </c>
      <c r="E21" s="42">
        <v>97.85</v>
      </c>
      <c r="F21" s="42">
        <v>94</v>
      </c>
      <c r="G21" s="42">
        <v>94</v>
      </c>
      <c r="H21" s="47">
        <f t="shared" si="1"/>
        <v>-31.039999999999996</v>
      </c>
    </row>
    <row r="22" spans="1:9" ht="14.25" customHeight="1" x14ac:dyDescent="0.25">
      <c r="A22" s="37" t="s">
        <v>74</v>
      </c>
      <c r="B22" s="38"/>
      <c r="C22" s="42">
        <v>1</v>
      </c>
      <c r="D22" s="47">
        <f>D21-D23</f>
        <v>-24.471</v>
      </c>
      <c r="E22" s="42">
        <f>E21-E23</f>
        <v>88.064999999999998</v>
      </c>
      <c r="F22" s="42">
        <f>F21-F23</f>
        <v>84.6</v>
      </c>
      <c r="G22" s="42">
        <f>G21-G23</f>
        <v>84.6</v>
      </c>
      <c r="H22" s="47">
        <f t="shared" si="1"/>
        <v>-27.936000000000003</v>
      </c>
    </row>
    <row r="23" spans="1:9" ht="14.25" customHeight="1" x14ac:dyDescent="0.25">
      <c r="A23" s="178" t="s">
        <v>75</v>
      </c>
      <c r="B23" s="176"/>
      <c r="C23" s="42">
        <v>0.11</v>
      </c>
      <c r="D23" s="47">
        <f>D21*10%</f>
        <v>-2.7190000000000003</v>
      </c>
      <c r="E23" s="42">
        <f>E21*10%</f>
        <v>9.7850000000000001</v>
      </c>
      <c r="F23" s="42">
        <f>F21*10%</f>
        <v>9.4</v>
      </c>
      <c r="G23" s="42">
        <f>G21*10%</f>
        <v>9.4</v>
      </c>
      <c r="H23" s="47">
        <f t="shared" si="1"/>
        <v>-3.1040000000000001</v>
      </c>
    </row>
    <row r="24" spans="1:9" ht="14.25" customHeight="1" x14ac:dyDescent="0.25">
      <c r="A24" s="10" t="s">
        <v>46</v>
      </c>
      <c r="B24" s="39"/>
      <c r="C24" s="43">
        <v>4.3600000000000003</v>
      </c>
      <c r="D24" s="47">
        <v>-77.33</v>
      </c>
      <c r="E24" s="42">
        <v>381.7</v>
      </c>
      <c r="F24" s="42">
        <v>357.19</v>
      </c>
      <c r="G24" s="42">
        <v>357.19</v>
      </c>
      <c r="H24" s="47">
        <f t="shared" si="1"/>
        <v>-101.83999999999999</v>
      </c>
    </row>
    <row r="25" spans="1:9" ht="14.25" customHeight="1" x14ac:dyDescent="0.25">
      <c r="A25" s="37" t="s">
        <v>74</v>
      </c>
      <c r="B25" s="38"/>
      <c r="C25" s="42">
        <v>3.92</v>
      </c>
      <c r="D25" s="47">
        <f>D24-D26</f>
        <v>-69.596999999999994</v>
      </c>
      <c r="E25" s="42">
        <f>E24-E26</f>
        <v>343.53</v>
      </c>
      <c r="F25" s="42">
        <f>F24-F26</f>
        <v>321.471</v>
      </c>
      <c r="G25" s="42">
        <f>G24-G26</f>
        <v>321.471</v>
      </c>
      <c r="H25" s="47">
        <f t="shared" si="1"/>
        <v>-91.655999999999963</v>
      </c>
    </row>
    <row r="26" spans="1:9" x14ac:dyDescent="0.25">
      <c r="A26" s="178" t="s">
        <v>75</v>
      </c>
      <c r="B26" s="176"/>
      <c r="C26" s="42">
        <v>0.44</v>
      </c>
      <c r="D26" s="47">
        <f>D24*10%</f>
        <v>-7.7330000000000005</v>
      </c>
      <c r="E26" s="42">
        <f>E24*10%</f>
        <v>38.17</v>
      </c>
      <c r="F26" s="42">
        <f>F24*10%</f>
        <v>35.719000000000001</v>
      </c>
      <c r="G26" s="42">
        <f>G24*10%</f>
        <v>35.719000000000001</v>
      </c>
      <c r="H26" s="47">
        <f t="shared" si="1"/>
        <v>-10.184000000000001</v>
      </c>
    </row>
    <row r="27" spans="1:9" ht="14.25" customHeight="1" x14ac:dyDescent="0.25">
      <c r="A27" s="145" t="s">
        <v>47</v>
      </c>
      <c r="B27" s="146"/>
      <c r="C27" s="187">
        <v>4.1900000000000004</v>
      </c>
      <c r="D27" s="189">
        <v>-71.290000000000006</v>
      </c>
      <c r="E27" s="185">
        <v>325.97000000000003</v>
      </c>
      <c r="F27" s="185">
        <v>313.51</v>
      </c>
      <c r="G27" s="185">
        <v>313.51</v>
      </c>
      <c r="H27" s="47">
        <f t="shared" si="1"/>
        <v>-83.750000000000043</v>
      </c>
    </row>
    <row r="28" spans="1:9" ht="0.75" hidden="1" customHeight="1" x14ac:dyDescent="0.25">
      <c r="A28" s="147"/>
      <c r="B28" s="148"/>
      <c r="C28" s="188"/>
      <c r="D28" s="190"/>
      <c r="E28" s="186"/>
      <c r="F28" s="186"/>
      <c r="G28" s="186"/>
      <c r="H28" s="47">
        <f t="shared" si="1"/>
        <v>0</v>
      </c>
    </row>
    <row r="29" spans="1:9" x14ac:dyDescent="0.25">
      <c r="A29" s="37" t="s">
        <v>74</v>
      </c>
      <c r="B29" s="38"/>
      <c r="C29" s="42">
        <f>C27-C30</f>
        <v>3.7710000000000004</v>
      </c>
      <c r="D29" s="47">
        <f>D27-D30</f>
        <v>-64.161000000000001</v>
      </c>
      <c r="E29" s="42">
        <f>E27-E30</f>
        <v>293.37</v>
      </c>
      <c r="F29" s="42">
        <f>F27-F30</f>
        <v>282.15999999999997</v>
      </c>
      <c r="G29" s="42">
        <f>G27-G30</f>
        <v>282.15999999999997</v>
      </c>
      <c r="H29" s="47">
        <f t="shared" si="1"/>
        <v>-75.371000000000038</v>
      </c>
    </row>
    <row r="30" spans="1:9" x14ac:dyDescent="0.25">
      <c r="A30" s="178" t="s">
        <v>75</v>
      </c>
      <c r="B30" s="176"/>
      <c r="C30" s="42">
        <f>C27*10%</f>
        <v>0.41900000000000004</v>
      </c>
      <c r="D30" s="47">
        <f>D27*10%</f>
        <v>-7.1290000000000013</v>
      </c>
      <c r="E30" s="42">
        <v>32.6</v>
      </c>
      <c r="F30" s="42">
        <v>31.35</v>
      </c>
      <c r="G30" s="42">
        <v>31.35</v>
      </c>
      <c r="H30" s="47">
        <f t="shared" si="1"/>
        <v>-8.3790000000000013</v>
      </c>
    </row>
    <row r="31" spans="1:9" ht="8.25" customHeight="1" x14ac:dyDescent="0.25">
      <c r="A31" s="70"/>
      <c r="B31" s="68"/>
      <c r="C31" s="42"/>
      <c r="D31" s="47"/>
      <c r="E31" s="42"/>
      <c r="F31" s="42"/>
      <c r="G31" s="67"/>
      <c r="H31" s="47"/>
    </row>
    <row r="32" spans="1:9" s="4" customFormat="1" ht="15.75" customHeight="1" x14ac:dyDescent="0.25">
      <c r="A32" s="181" t="s">
        <v>48</v>
      </c>
      <c r="B32" s="182"/>
      <c r="C32" s="43">
        <v>7.8</v>
      </c>
      <c r="D32" s="55">
        <v>-157.25</v>
      </c>
      <c r="E32" s="43">
        <v>678.96</v>
      </c>
      <c r="F32" s="43">
        <v>652.54999999999995</v>
      </c>
      <c r="G32" s="61">
        <f>G33+G34</f>
        <v>621.24</v>
      </c>
      <c r="H32" s="62">
        <f>F32-E32-G32+D32+F32</f>
        <v>-152.35000000000014</v>
      </c>
      <c r="I32" s="73"/>
    </row>
    <row r="33" spans="1:8" ht="13.5" customHeight="1" x14ac:dyDescent="0.25">
      <c r="A33" s="37" t="s">
        <v>77</v>
      </c>
      <c r="B33" s="38"/>
      <c r="C33" s="42">
        <v>7.02</v>
      </c>
      <c r="D33" s="7">
        <v>-152.97999999999999</v>
      </c>
      <c r="E33" s="42">
        <f>E32-E34</f>
        <v>611.06400000000008</v>
      </c>
      <c r="F33" s="42">
        <f>F32-F34</f>
        <v>587.29499999999996</v>
      </c>
      <c r="G33" s="60">
        <v>555.98</v>
      </c>
      <c r="H33" s="62">
        <f t="shared" ref="H33:H34" si="2">F33-E33-G33+D33+F33</f>
        <v>-145.4340000000002</v>
      </c>
    </row>
    <row r="34" spans="1:8" ht="12.75" customHeight="1" x14ac:dyDescent="0.25">
      <c r="A34" s="178" t="s">
        <v>75</v>
      </c>
      <c r="B34" s="176"/>
      <c r="C34" s="42">
        <v>0.78</v>
      </c>
      <c r="D34" s="7">
        <v>-4.26</v>
      </c>
      <c r="E34" s="42">
        <f>E32*10%</f>
        <v>67.896000000000001</v>
      </c>
      <c r="F34" s="42">
        <f>F32*10%</f>
        <v>65.254999999999995</v>
      </c>
      <c r="G34" s="42">
        <v>65.260000000000005</v>
      </c>
      <c r="H34" s="62">
        <f t="shared" si="2"/>
        <v>-6.9060000000000201</v>
      </c>
    </row>
    <row r="35" spans="1:8" ht="9.75" customHeight="1" x14ac:dyDescent="0.25">
      <c r="A35" s="97"/>
      <c r="B35" s="98"/>
      <c r="C35" s="42"/>
      <c r="D35" s="7"/>
      <c r="E35" s="42"/>
      <c r="F35" s="42"/>
      <c r="G35" s="42"/>
      <c r="H35" s="62"/>
    </row>
    <row r="36" spans="1:8" ht="12.75" customHeight="1" x14ac:dyDescent="0.25">
      <c r="A36" s="130" t="s">
        <v>135</v>
      </c>
      <c r="B36" s="131"/>
      <c r="C36" s="42"/>
      <c r="D36" s="55">
        <v>-24.94</v>
      </c>
      <c r="E36" s="43">
        <f>E38+E39+E40+E41</f>
        <v>179.37</v>
      </c>
      <c r="F36" s="43">
        <f>F38+F39+F40+F41</f>
        <v>173.42</v>
      </c>
      <c r="G36" s="43">
        <v>173.42</v>
      </c>
      <c r="H36" s="62">
        <f>F36-E36-G36+D36+F36</f>
        <v>-30.890000000000015</v>
      </c>
    </row>
    <row r="37" spans="1:8" ht="12.75" customHeight="1" x14ac:dyDescent="0.25">
      <c r="A37" s="37" t="s">
        <v>136</v>
      </c>
      <c r="B37" s="94"/>
      <c r="C37" s="42"/>
      <c r="D37" s="7"/>
      <c r="E37" s="42"/>
      <c r="F37" s="42"/>
      <c r="G37" s="42"/>
      <c r="H37" s="62"/>
    </row>
    <row r="38" spans="1:8" ht="12.75" customHeight="1" x14ac:dyDescent="0.25">
      <c r="A38" s="143" t="s">
        <v>137</v>
      </c>
      <c r="B38" s="144"/>
      <c r="C38" s="42"/>
      <c r="D38" s="7">
        <v>-1.49</v>
      </c>
      <c r="E38" s="42">
        <v>9.43</v>
      </c>
      <c r="F38" s="42">
        <v>9.39</v>
      </c>
      <c r="G38" s="42">
        <v>9.39</v>
      </c>
      <c r="H38" s="62">
        <f t="shared" ref="H38:H41" si="3">F38-E38</f>
        <v>-3.9999999999999147E-2</v>
      </c>
    </row>
    <row r="39" spans="1:8" ht="12.75" customHeight="1" x14ac:dyDescent="0.25">
      <c r="A39" s="143" t="s">
        <v>139</v>
      </c>
      <c r="B39" s="144"/>
      <c r="C39" s="42"/>
      <c r="D39" s="7">
        <v>-8.6</v>
      </c>
      <c r="E39" s="42">
        <v>47.34</v>
      </c>
      <c r="F39" s="42">
        <v>47.71</v>
      </c>
      <c r="G39" s="42">
        <v>47.71</v>
      </c>
      <c r="H39" s="62">
        <f t="shared" si="3"/>
        <v>0.36999999999999744</v>
      </c>
    </row>
    <row r="40" spans="1:8" ht="12.75" customHeight="1" x14ac:dyDescent="0.25">
      <c r="A40" s="143" t="s">
        <v>140</v>
      </c>
      <c r="B40" s="144"/>
      <c r="C40" s="42"/>
      <c r="D40" s="7">
        <v>-13.77</v>
      </c>
      <c r="E40" s="42">
        <v>113.11</v>
      </c>
      <c r="F40" s="42">
        <v>107</v>
      </c>
      <c r="G40" s="42">
        <v>107</v>
      </c>
      <c r="H40" s="62">
        <f t="shared" si="3"/>
        <v>-6.1099999999999994</v>
      </c>
    </row>
    <row r="41" spans="1:8" ht="12.75" customHeight="1" x14ac:dyDescent="0.25">
      <c r="A41" s="143" t="s">
        <v>138</v>
      </c>
      <c r="B41" s="144"/>
      <c r="C41" s="42"/>
      <c r="D41" s="7">
        <v>-1.0900000000000001</v>
      </c>
      <c r="E41" s="42">
        <v>9.49</v>
      </c>
      <c r="F41" s="42">
        <v>9.32</v>
      </c>
      <c r="G41" s="42">
        <v>9.32</v>
      </c>
      <c r="H41" s="62">
        <f t="shared" si="3"/>
        <v>-0.16999999999999993</v>
      </c>
    </row>
    <row r="42" spans="1:8" ht="19.5" customHeight="1" x14ac:dyDescent="0.25">
      <c r="A42" s="78" t="s">
        <v>117</v>
      </c>
      <c r="B42" s="69"/>
      <c r="C42" s="42"/>
      <c r="D42" s="7"/>
      <c r="E42" s="43">
        <f>E8+E32+E36</f>
        <v>2674.91</v>
      </c>
      <c r="F42" s="43">
        <f t="shared" ref="F42:G42" si="4">F8+F32+F36</f>
        <v>2562.0100000000002</v>
      </c>
      <c r="G42" s="43">
        <f t="shared" si="4"/>
        <v>2530.7000000000003</v>
      </c>
      <c r="H42" s="62"/>
    </row>
    <row r="43" spans="1:8" ht="19.5" customHeight="1" x14ac:dyDescent="0.25">
      <c r="A43" s="78" t="s">
        <v>119</v>
      </c>
      <c r="B43" s="69"/>
      <c r="C43" s="42"/>
      <c r="D43" s="7"/>
      <c r="E43" s="42"/>
      <c r="F43" s="42"/>
      <c r="G43" s="67"/>
      <c r="H43" s="62"/>
    </row>
    <row r="44" spans="1:8" ht="0.75" hidden="1" customHeight="1" x14ac:dyDescent="0.25">
      <c r="A44" s="149" t="s">
        <v>132</v>
      </c>
      <c r="B44" s="150"/>
      <c r="C44" s="132"/>
      <c r="D44" s="135">
        <v>33.22</v>
      </c>
      <c r="E44" s="132">
        <v>0</v>
      </c>
      <c r="F44" s="132">
        <v>0</v>
      </c>
      <c r="G44" s="159">
        <v>0</v>
      </c>
      <c r="H44" s="132">
        <f>F44-G44+D44</f>
        <v>33.22</v>
      </c>
    </row>
    <row r="45" spans="1:8" ht="7.5" customHeight="1" x14ac:dyDescent="0.25">
      <c r="A45" s="151"/>
      <c r="B45" s="152"/>
      <c r="C45" s="133"/>
      <c r="D45" s="136"/>
      <c r="E45" s="133"/>
      <c r="F45" s="133"/>
      <c r="G45" s="160"/>
      <c r="H45" s="136"/>
    </row>
    <row r="46" spans="1:8" ht="6.75" customHeight="1" x14ac:dyDescent="0.25">
      <c r="A46" s="151"/>
      <c r="B46" s="152"/>
      <c r="C46" s="133"/>
      <c r="D46" s="136"/>
      <c r="E46" s="133"/>
      <c r="F46" s="133"/>
      <c r="G46" s="160"/>
      <c r="H46" s="136"/>
    </row>
    <row r="47" spans="1:8" ht="8.25" customHeight="1" x14ac:dyDescent="0.25">
      <c r="A47" s="153"/>
      <c r="B47" s="154"/>
      <c r="C47" s="134"/>
      <c r="D47" s="137"/>
      <c r="E47" s="134"/>
      <c r="F47" s="134"/>
      <c r="G47" s="161"/>
      <c r="H47" s="137"/>
    </row>
    <row r="48" spans="1:8" ht="14.25" customHeight="1" x14ac:dyDescent="0.25">
      <c r="A48" s="139" t="s">
        <v>126</v>
      </c>
      <c r="B48" s="142"/>
      <c r="C48" s="82"/>
      <c r="D48" s="89">
        <v>36.19</v>
      </c>
      <c r="E48" s="90">
        <v>0</v>
      </c>
      <c r="F48" s="90">
        <v>0</v>
      </c>
      <c r="G48" s="91">
        <v>0</v>
      </c>
      <c r="H48" s="89">
        <v>36.19</v>
      </c>
    </row>
    <row r="49" spans="1:10" ht="8.25" customHeight="1" x14ac:dyDescent="0.25">
      <c r="A49" s="145" t="s">
        <v>58</v>
      </c>
      <c r="B49" s="146"/>
      <c r="C49" s="155"/>
      <c r="D49" s="157">
        <v>-2.97</v>
      </c>
      <c r="E49" s="155">
        <v>0</v>
      </c>
      <c r="F49" s="155">
        <v>0</v>
      </c>
      <c r="G49" s="172">
        <v>0</v>
      </c>
      <c r="H49" s="162">
        <v>-2.97</v>
      </c>
    </row>
    <row r="50" spans="1:10" ht="4.5" customHeight="1" x14ac:dyDescent="0.25">
      <c r="A50" s="147"/>
      <c r="B50" s="148"/>
      <c r="C50" s="156"/>
      <c r="D50" s="158"/>
      <c r="E50" s="156"/>
      <c r="F50" s="156"/>
      <c r="G50" s="173"/>
      <c r="H50" s="163"/>
    </row>
    <row r="51" spans="1:10" s="4" customFormat="1" ht="19.5" customHeight="1" x14ac:dyDescent="0.25">
      <c r="A51" s="56" t="s">
        <v>133</v>
      </c>
      <c r="B51" s="57"/>
      <c r="C51" s="43">
        <v>150</v>
      </c>
      <c r="D51" s="55">
        <v>23.92</v>
      </c>
      <c r="E51" s="43">
        <v>7.2</v>
      </c>
      <c r="F51" s="43">
        <v>7.2</v>
      </c>
      <c r="G51" s="61">
        <v>1.22</v>
      </c>
      <c r="H51" s="43">
        <f>F51-G51+D51</f>
        <v>29.900000000000002</v>
      </c>
    </row>
    <row r="52" spans="1:10" ht="15.75" customHeight="1" x14ac:dyDescent="0.25">
      <c r="A52" s="145" t="s">
        <v>78</v>
      </c>
      <c r="B52" s="146"/>
      <c r="C52" s="155">
        <f>C51*17%</f>
        <v>25.500000000000004</v>
      </c>
      <c r="D52" s="157">
        <v>0</v>
      </c>
      <c r="E52" s="155">
        <v>1.22</v>
      </c>
      <c r="F52" s="155">
        <f>E52</f>
        <v>1.22</v>
      </c>
      <c r="G52" s="172">
        <v>1.22</v>
      </c>
      <c r="H52" s="157">
        <v>0</v>
      </c>
    </row>
    <row r="53" spans="1:10" ht="1.5" customHeight="1" x14ac:dyDescent="0.25">
      <c r="A53" s="147"/>
      <c r="B53" s="148"/>
      <c r="C53" s="156"/>
      <c r="D53" s="158"/>
      <c r="E53" s="156"/>
      <c r="F53" s="156"/>
      <c r="G53" s="173"/>
      <c r="H53" s="158"/>
    </row>
    <row r="54" spans="1:10" ht="21.75" customHeight="1" x14ac:dyDescent="0.25">
      <c r="A54" s="139" t="s">
        <v>134</v>
      </c>
      <c r="B54" s="140"/>
      <c r="C54" s="80" t="s">
        <v>129</v>
      </c>
      <c r="D54" s="83">
        <v>25.67</v>
      </c>
      <c r="E54" s="85">
        <v>16.8</v>
      </c>
      <c r="F54" s="85">
        <v>16.8</v>
      </c>
      <c r="G54" s="86">
        <v>2.86</v>
      </c>
      <c r="H54" s="85">
        <f>F54+D54-G54</f>
        <v>39.61</v>
      </c>
      <c r="I54" s="63"/>
    </row>
    <row r="55" spans="1:10" ht="15" customHeight="1" x14ac:dyDescent="0.25">
      <c r="A55" s="141" t="s">
        <v>127</v>
      </c>
      <c r="B55" s="142"/>
      <c r="C55" s="80"/>
      <c r="D55" s="81">
        <v>29.24</v>
      </c>
      <c r="E55" s="80">
        <f>E54-E56</f>
        <v>13.940000000000001</v>
      </c>
      <c r="F55" s="80">
        <v>13.94</v>
      </c>
      <c r="G55" s="79">
        <v>0</v>
      </c>
      <c r="H55" s="84">
        <f t="shared" ref="H55:H56" si="5">F55+D55-G55</f>
        <v>43.18</v>
      </c>
      <c r="I55" s="63"/>
    </row>
    <row r="56" spans="1:10" ht="15.75" customHeight="1" x14ac:dyDescent="0.25">
      <c r="A56" s="141" t="s">
        <v>128</v>
      </c>
      <c r="B56" s="142"/>
      <c r="C56" s="80"/>
      <c r="D56" s="81">
        <v>-3.57</v>
      </c>
      <c r="E56" s="80">
        <v>2.86</v>
      </c>
      <c r="F56" s="80">
        <v>2.86</v>
      </c>
      <c r="G56" s="79">
        <v>2.86</v>
      </c>
      <c r="H56" s="87">
        <f t="shared" si="5"/>
        <v>-3.57</v>
      </c>
      <c r="I56" s="63"/>
    </row>
    <row r="57" spans="1:10" ht="15.75" customHeight="1" x14ac:dyDescent="0.25">
      <c r="A57" s="139" t="s">
        <v>141</v>
      </c>
      <c r="B57" s="140"/>
      <c r="C57" s="95"/>
      <c r="D57" s="93">
        <v>0</v>
      </c>
      <c r="E57" s="95">
        <v>84</v>
      </c>
      <c r="F57" s="95">
        <v>78.7</v>
      </c>
      <c r="G57" s="92">
        <v>78.7</v>
      </c>
      <c r="H57" s="96">
        <f>F57-E57+F57-G57</f>
        <v>-5.2999999999999972</v>
      </c>
      <c r="I57" s="62"/>
    </row>
    <row r="58" spans="1:10" ht="18.75" customHeight="1" x14ac:dyDescent="0.25">
      <c r="A58" s="130" t="s">
        <v>117</v>
      </c>
      <c r="B58" s="131"/>
      <c r="C58" s="7"/>
      <c r="D58" s="7"/>
      <c r="E58" s="43">
        <f>E42+E44+E51+E54+E57</f>
        <v>2782.91</v>
      </c>
      <c r="F58" s="43">
        <f t="shared" ref="F58:G58" si="6">F42+F44+F51+F54+F57</f>
        <v>2664.71</v>
      </c>
      <c r="G58" s="43">
        <f t="shared" si="6"/>
        <v>2613.48</v>
      </c>
      <c r="H58" s="7"/>
    </row>
    <row r="59" spans="1:10" ht="17.25" customHeight="1" x14ac:dyDescent="0.25">
      <c r="A59" s="138" t="s">
        <v>118</v>
      </c>
      <c r="B59" s="177"/>
      <c r="C59" s="99"/>
      <c r="D59" s="100">
        <v>-559.41</v>
      </c>
      <c r="E59" s="101"/>
      <c r="F59" s="102"/>
      <c r="G59" s="99"/>
      <c r="H59" s="103">
        <f>F58-E58+D59+F58-G58</f>
        <v>-626.37999999999965</v>
      </c>
      <c r="I59" s="88"/>
      <c r="J59" s="88"/>
    </row>
    <row r="60" spans="1:10" ht="23.25" customHeight="1" x14ac:dyDescent="0.25">
      <c r="A60" s="138" t="s">
        <v>149</v>
      </c>
      <c r="B60" s="138"/>
      <c r="C60" s="104"/>
      <c r="D60" s="104"/>
      <c r="E60" s="103"/>
      <c r="F60" s="101"/>
      <c r="G60" s="101"/>
      <c r="H60" s="103">
        <f>H61+H62</f>
        <v>-626.38</v>
      </c>
      <c r="I60" s="88"/>
    </row>
    <row r="61" spans="1:10" ht="21.75" customHeight="1" x14ac:dyDescent="0.25">
      <c r="A61" s="105" t="s">
        <v>115</v>
      </c>
      <c r="B61" s="105"/>
      <c r="C61" s="104"/>
      <c r="D61" s="104"/>
      <c r="E61" s="103"/>
      <c r="F61" s="101"/>
      <c r="G61" s="101"/>
      <c r="H61" s="103">
        <f>H44+H51+H54</f>
        <v>102.73</v>
      </c>
      <c r="I61" s="88"/>
    </row>
    <row r="62" spans="1:10" ht="22.5" customHeight="1" x14ac:dyDescent="0.25">
      <c r="A62" s="106" t="s">
        <v>116</v>
      </c>
      <c r="B62" s="107"/>
      <c r="C62" s="104"/>
      <c r="D62" s="104"/>
      <c r="E62" s="103"/>
      <c r="F62" s="101"/>
      <c r="G62" s="101"/>
      <c r="H62" s="108">
        <f>H8+H32+H36+H57</f>
        <v>-729.11</v>
      </c>
      <c r="I62" s="88"/>
    </row>
    <row r="63" spans="1:10" ht="14.25" customHeight="1" x14ac:dyDescent="0.25">
      <c r="A63" s="75"/>
      <c r="B63" s="75"/>
      <c r="C63" s="76"/>
      <c r="D63" s="27"/>
      <c r="E63" s="76"/>
      <c r="F63" s="76"/>
      <c r="G63" s="76"/>
      <c r="H63" s="27"/>
    </row>
    <row r="64" spans="1:10" ht="14.25" customHeight="1" x14ac:dyDescent="0.25"/>
    <row r="65" spans="1:10" x14ac:dyDescent="0.25">
      <c r="A65" s="20" t="s">
        <v>150</v>
      </c>
      <c r="D65" s="22"/>
      <c r="E65" s="22"/>
      <c r="F65" s="22"/>
      <c r="G65" s="22"/>
    </row>
    <row r="66" spans="1:10" x14ac:dyDescent="0.25">
      <c r="A66" s="175" t="s">
        <v>60</v>
      </c>
      <c r="B66" s="176"/>
      <c r="C66" s="176"/>
      <c r="D66" s="115"/>
      <c r="E66" s="30" t="s">
        <v>61</v>
      </c>
      <c r="F66" s="30" t="s">
        <v>62</v>
      </c>
      <c r="G66" s="30" t="s">
        <v>120</v>
      </c>
      <c r="H66" s="6" t="s">
        <v>121</v>
      </c>
    </row>
    <row r="67" spans="1:10" ht="15" customHeight="1" x14ac:dyDescent="0.25">
      <c r="A67" s="129" t="s">
        <v>151</v>
      </c>
      <c r="B67" s="127"/>
      <c r="C67" s="127"/>
      <c r="D67" s="128"/>
      <c r="E67" s="31">
        <v>43344</v>
      </c>
      <c r="F67" s="30" t="s">
        <v>152</v>
      </c>
      <c r="G67" s="32">
        <v>88.99</v>
      </c>
      <c r="H67" s="6" t="s">
        <v>153</v>
      </c>
    </row>
    <row r="68" spans="1:10" ht="13.5" customHeight="1" x14ac:dyDescent="0.25">
      <c r="A68" s="129" t="s">
        <v>109</v>
      </c>
      <c r="B68" s="127"/>
      <c r="C68" s="127"/>
      <c r="D68" s="128"/>
      <c r="E68" s="31">
        <v>43191</v>
      </c>
      <c r="F68" s="30">
        <v>4</v>
      </c>
      <c r="G68" s="32">
        <v>2.44</v>
      </c>
      <c r="H68" s="6" t="s">
        <v>122</v>
      </c>
      <c r="J68" s="63"/>
    </row>
    <row r="69" spans="1:10" ht="13.5" customHeight="1" x14ac:dyDescent="0.25">
      <c r="A69" s="126" t="s">
        <v>154</v>
      </c>
      <c r="B69" s="127"/>
      <c r="C69" s="127"/>
      <c r="D69" s="128"/>
      <c r="E69" s="31">
        <v>43374</v>
      </c>
      <c r="F69" s="30" t="s">
        <v>155</v>
      </c>
      <c r="G69" s="32">
        <v>62.3</v>
      </c>
      <c r="H69" s="6" t="s">
        <v>156</v>
      </c>
      <c r="J69" s="63"/>
    </row>
    <row r="70" spans="1:10" ht="13.5" customHeight="1" x14ac:dyDescent="0.25">
      <c r="A70" s="129" t="s">
        <v>157</v>
      </c>
      <c r="B70" s="127"/>
      <c r="C70" s="127"/>
      <c r="D70" s="128"/>
      <c r="E70" s="31">
        <v>43405</v>
      </c>
      <c r="F70" s="30" t="s">
        <v>158</v>
      </c>
      <c r="G70" s="32">
        <v>348.61</v>
      </c>
      <c r="H70" s="6" t="s">
        <v>156</v>
      </c>
      <c r="J70" s="63"/>
    </row>
    <row r="71" spans="1:10" ht="13.5" customHeight="1" x14ac:dyDescent="0.25">
      <c r="A71" s="129" t="s">
        <v>159</v>
      </c>
      <c r="B71" s="127"/>
      <c r="C71" s="127"/>
      <c r="D71" s="128"/>
      <c r="E71" s="31">
        <v>43405</v>
      </c>
      <c r="F71" s="30">
        <v>48</v>
      </c>
      <c r="G71" s="32">
        <v>53.64</v>
      </c>
      <c r="H71" s="6" t="s">
        <v>156</v>
      </c>
      <c r="J71" s="63"/>
    </row>
    <row r="72" spans="1:10" x14ac:dyDescent="0.25">
      <c r="A72" s="171" t="s">
        <v>7</v>
      </c>
      <c r="B72" s="174"/>
      <c r="C72" s="174"/>
      <c r="D72" s="168"/>
      <c r="E72" s="31"/>
      <c r="F72" s="30"/>
      <c r="G72" s="32">
        <f>SUM(G67:G71)</f>
        <v>555.98</v>
      </c>
      <c r="H72" s="6"/>
    </row>
    <row r="73" spans="1:10" x14ac:dyDescent="0.25">
      <c r="A73" s="20" t="s">
        <v>49</v>
      </c>
      <c r="D73" s="22"/>
      <c r="E73" s="22"/>
      <c r="F73" s="22"/>
      <c r="G73" s="22"/>
    </row>
    <row r="74" spans="1:10" x14ac:dyDescent="0.25">
      <c r="A74" s="20" t="s">
        <v>50</v>
      </c>
      <c r="D74" s="22"/>
      <c r="E74" s="22"/>
      <c r="F74" s="22"/>
      <c r="G74" s="22"/>
    </row>
    <row r="75" spans="1:10" ht="23.25" customHeight="1" x14ac:dyDescent="0.25">
      <c r="A75" s="175" t="s">
        <v>64</v>
      </c>
      <c r="B75" s="176"/>
      <c r="C75" s="176"/>
      <c r="D75" s="176"/>
      <c r="E75" s="115"/>
      <c r="F75" s="34" t="s">
        <v>62</v>
      </c>
      <c r="G75" s="33" t="s">
        <v>63</v>
      </c>
    </row>
    <row r="76" spans="1:10" x14ac:dyDescent="0.25">
      <c r="A76" s="171" t="s">
        <v>65</v>
      </c>
      <c r="B76" s="174"/>
      <c r="C76" s="174"/>
      <c r="D76" s="174"/>
      <c r="E76" s="168"/>
      <c r="F76" s="30">
        <v>5</v>
      </c>
      <c r="G76" s="30" t="s">
        <v>143</v>
      </c>
    </row>
    <row r="77" spans="1:10" x14ac:dyDescent="0.25">
      <c r="A77" s="22"/>
      <c r="D77" s="22"/>
      <c r="E77" s="22"/>
      <c r="F77" s="22"/>
      <c r="G77" s="22"/>
    </row>
    <row r="78" spans="1:10" s="4" customFormat="1" x14ac:dyDescent="0.25">
      <c r="A78" s="20"/>
      <c r="B78" s="45"/>
      <c r="C78" s="46"/>
      <c r="D78" s="20"/>
      <c r="E78" s="20"/>
      <c r="F78" s="20"/>
      <c r="G78" s="20"/>
    </row>
    <row r="79" spans="1:10" x14ac:dyDescent="0.25">
      <c r="A79" s="171"/>
      <c r="B79" s="168"/>
      <c r="C79" s="167"/>
      <c r="D79" s="168"/>
      <c r="E79" s="30"/>
      <c r="F79" s="30"/>
      <c r="G79" s="30"/>
    </row>
    <row r="80" spans="1:10" x14ac:dyDescent="0.25">
      <c r="A80" s="171"/>
      <c r="B80" s="168"/>
      <c r="C80" s="169"/>
      <c r="D80" s="170"/>
      <c r="E80" s="30"/>
      <c r="F80" s="30"/>
      <c r="G80" s="30"/>
    </row>
    <row r="81" spans="1:8" x14ac:dyDescent="0.25">
      <c r="A81" s="22"/>
      <c r="D81" s="22"/>
      <c r="E81" s="22"/>
      <c r="F81" s="22"/>
      <c r="G81" s="22"/>
    </row>
    <row r="83" spans="1:8" x14ac:dyDescent="0.25">
      <c r="A83" s="20" t="s">
        <v>110</v>
      </c>
      <c r="E83" s="35"/>
      <c r="F83" s="64"/>
      <c r="G83" s="35"/>
    </row>
    <row r="84" spans="1:8" x14ac:dyDescent="0.25">
      <c r="A84" s="20" t="s">
        <v>160</v>
      </c>
      <c r="B84" s="65"/>
      <c r="C84" s="66"/>
      <c r="D84" s="20"/>
      <c r="E84" s="35"/>
      <c r="F84" s="64"/>
      <c r="G84" s="35"/>
    </row>
    <row r="85" spans="1:8" ht="39.75" customHeight="1" x14ac:dyDescent="0.25">
      <c r="A85" s="164" t="s">
        <v>144</v>
      </c>
      <c r="B85" s="165"/>
      <c r="C85" s="165"/>
      <c r="D85" s="165"/>
      <c r="E85" s="165"/>
      <c r="F85" s="165"/>
      <c r="G85" s="165"/>
      <c r="H85" s="166"/>
    </row>
    <row r="86" spans="1:8" ht="12" customHeight="1" x14ac:dyDescent="0.25"/>
    <row r="87" spans="1:8" x14ac:dyDescent="0.25">
      <c r="A87" s="20" t="s">
        <v>81</v>
      </c>
      <c r="B87" s="65"/>
      <c r="C87" s="66"/>
      <c r="D87" s="20"/>
      <c r="E87" s="20" t="s">
        <v>82</v>
      </c>
      <c r="F87" s="20"/>
    </row>
    <row r="88" spans="1:8" x14ac:dyDescent="0.25">
      <c r="A88" s="20" t="s">
        <v>83</v>
      </c>
      <c r="B88" s="65"/>
      <c r="C88" s="66"/>
      <c r="D88" s="20"/>
      <c r="E88" s="20"/>
      <c r="F88" s="20"/>
    </row>
    <row r="89" spans="1:8" x14ac:dyDescent="0.25">
      <c r="A89" s="20" t="s">
        <v>84</v>
      </c>
      <c r="B89" s="65"/>
      <c r="C89" s="66"/>
      <c r="D89" s="20"/>
      <c r="E89" s="20"/>
      <c r="F89" s="20"/>
    </row>
    <row r="91" spans="1:8" x14ac:dyDescent="0.25">
      <c r="A91" s="18" t="s">
        <v>85</v>
      </c>
      <c r="D91" s="18"/>
    </row>
    <row r="92" spans="1:8" x14ac:dyDescent="0.25">
      <c r="A92" s="18" t="s">
        <v>86</v>
      </c>
      <c r="C92" s="44" t="s">
        <v>25</v>
      </c>
      <c r="D92" s="18"/>
    </row>
    <row r="93" spans="1:8" x14ac:dyDescent="0.25">
      <c r="A93" s="18" t="s">
        <v>87</v>
      </c>
      <c r="C93" s="44" t="s">
        <v>88</v>
      </c>
      <c r="D93" s="18"/>
    </row>
    <row r="94" spans="1:8" x14ac:dyDescent="0.25">
      <c r="A94" s="18" t="s">
        <v>89</v>
      </c>
      <c r="C94" s="44" t="s">
        <v>90</v>
      </c>
      <c r="D94" s="18"/>
    </row>
    <row r="95" spans="1:8" x14ac:dyDescent="0.25">
      <c r="A95" s="18"/>
      <c r="D95" s="18"/>
    </row>
  </sheetData>
  <mergeCells count="72">
    <mergeCell ref="A30:B30"/>
    <mergeCell ref="A32:B32"/>
    <mergeCell ref="G49:G50"/>
    <mergeCell ref="A23:B23"/>
    <mergeCell ref="G27:G28"/>
    <mergeCell ref="A26:B26"/>
    <mergeCell ref="A27:B28"/>
    <mergeCell ref="C27:C28"/>
    <mergeCell ref="D27:D28"/>
    <mergeCell ref="E27:E28"/>
    <mergeCell ref="F27:F28"/>
    <mergeCell ref="A34:B34"/>
    <mergeCell ref="A48:B48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85:H85"/>
    <mergeCell ref="C79:D79"/>
    <mergeCell ref="C80:D80"/>
    <mergeCell ref="A79:B79"/>
    <mergeCell ref="G52:G53"/>
    <mergeCell ref="H52:H53"/>
    <mergeCell ref="A72:D72"/>
    <mergeCell ref="A75:E75"/>
    <mergeCell ref="A76:E76"/>
    <mergeCell ref="A66:D66"/>
    <mergeCell ref="A80:B80"/>
    <mergeCell ref="A67:D67"/>
    <mergeCell ref="A68:D68"/>
    <mergeCell ref="A52:B53"/>
    <mergeCell ref="A57:B57"/>
    <mergeCell ref="A59:B59"/>
    <mergeCell ref="H44:H47"/>
    <mergeCell ref="C52:C53"/>
    <mergeCell ref="D52:D53"/>
    <mergeCell ref="E52:E53"/>
    <mergeCell ref="F52:F53"/>
    <mergeCell ref="F49:F50"/>
    <mergeCell ref="E44:E47"/>
    <mergeCell ref="F44:F47"/>
    <mergeCell ref="G44:G47"/>
    <mergeCell ref="C49:C50"/>
    <mergeCell ref="D49:D50"/>
    <mergeCell ref="E49:E50"/>
    <mergeCell ref="H49:H50"/>
    <mergeCell ref="A36:B36"/>
    <mergeCell ref="A38:B38"/>
    <mergeCell ref="A39:B39"/>
    <mergeCell ref="A40:B40"/>
    <mergeCell ref="A41:B41"/>
    <mergeCell ref="A69:D69"/>
    <mergeCell ref="A70:D70"/>
    <mergeCell ref="A71:D71"/>
    <mergeCell ref="A58:B58"/>
    <mergeCell ref="C44:C47"/>
    <mergeCell ref="D44:D47"/>
    <mergeCell ref="A60:B60"/>
    <mergeCell ref="A54:B54"/>
    <mergeCell ref="A55:B55"/>
    <mergeCell ref="A56:B56"/>
    <mergeCell ref="A49:B50"/>
    <mergeCell ref="A44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2019-02-06T01:13:40Z</cp:lastPrinted>
  <dcterms:created xsi:type="dcterms:W3CDTF">2013-02-18T04:38:06Z</dcterms:created>
  <dcterms:modified xsi:type="dcterms:W3CDTF">2019-02-13T00:49:52Z</dcterms:modified>
</cp:coreProperties>
</file>