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/>
</workbook>
</file>

<file path=xl/calcChain.xml><?xml version="1.0" encoding="utf-8"?>
<calcChain xmlns="http://schemas.openxmlformats.org/spreadsheetml/2006/main">
  <c r="H51" i="8" l="1"/>
  <c r="H52" i="8"/>
  <c r="F8" i="8"/>
  <c r="G32" i="8" l="1"/>
  <c r="G62" i="8"/>
  <c r="H47" i="8"/>
  <c r="H46" i="8"/>
  <c r="F48" i="8"/>
  <c r="E48" i="8"/>
  <c r="G44" i="8" l="1"/>
  <c r="H44" i="8" s="1"/>
  <c r="G45" i="8"/>
  <c r="F45" i="8"/>
  <c r="G33" i="8"/>
  <c r="G27" i="8"/>
  <c r="E29" i="8"/>
  <c r="F29" i="8"/>
  <c r="G29" i="8"/>
  <c r="G24" i="8"/>
  <c r="E26" i="8"/>
  <c r="E25" i="8" s="1"/>
  <c r="G21" i="8"/>
  <c r="E22" i="8"/>
  <c r="E19" i="8"/>
  <c r="F19" i="8"/>
  <c r="G19" i="8"/>
  <c r="G18" i="8"/>
  <c r="G15" i="8"/>
  <c r="H15" i="8"/>
  <c r="E16" i="8"/>
  <c r="F16" i="8"/>
  <c r="G12" i="8"/>
  <c r="E13" i="8"/>
  <c r="D13" i="8"/>
  <c r="D49" i="8"/>
  <c r="H43" i="8"/>
  <c r="G38" i="8"/>
  <c r="G39" i="8"/>
  <c r="G40" i="8"/>
  <c r="H40" i="8" s="1"/>
  <c r="G37" i="8"/>
  <c r="H37" i="8" s="1"/>
  <c r="H38" i="8"/>
  <c r="D26" i="8"/>
  <c r="C29" i="8"/>
  <c r="C28" i="8" s="1"/>
  <c r="C33" i="8"/>
  <c r="C32" i="8" s="1"/>
  <c r="C26" i="8"/>
  <c r="C25" i="8" s="1"/>
  <c r="C23" i="8"/>
  <c r="C22" i="8" s="1"/>
  <c r="C20" i="8"/>
  <c r="C19" i="8" s="1"/>
  <c r="C17" i="8"/>
  <c r="C16" i="8" s="1"/>
  <c r="C14" i="8"/>
  <c r="C13" i="8" s="1"/>
  <c r="C8" i="8"/>
  <c r="C10" i="8" s="1"/>
  <c r="C9" i="8" s="1"/>
  <c r="G35" i="8" l="1"/>
  <c r="H39" i="8"/>
  <c r="G28" i="8"/>
  <c r="G26" i="8"/>
  <c r="G25" i="8" s="1"/>
  <c r="G23" i="8"/>
  <c r="G20" i="8"/>
  <c r="G17" i="8"/>
  <c r="G14" i="8"/>
  <c r="F28" i="8"/>
  <c r="E28" i="8"/>
  <c r="F33" i="8"/>
  <c r="F32" i="8" s="1"/>
  <c r="E33" i="8"/>
  <c r="E32" i="8" s="1"/>
  <c r="F26" i="8"/>
  <c r="F25" i="8" s="1"/>
  <c r="F23" i="8"/>
  <c r="E23" i="8"/>
  <c r="F20" i="8"/>
  <c r="E20" i="8"/>
  <c r="F17" i="8"/>
  <c r="E17" i="8"/>
  <c r="F14" i="8"/>
  <c r="E14" i="8"/>
  <c r="G22" i="8" l="1"/>
  <c r="F22" i="8"/>
  <c r="G16" i="8"/>
  <c r="G13" i="8"/>
  <c r="F13" i="8"/>
  <c r="F35" i="8"/>
  <c r="E35" i="8"/>
  <c r="G8" i="8"/>
  <c r="G10" i="8" s="1"/>
  <c r="G9" i="8" s="1"/>
  <c r="G31" i="8"/>
  <c r="H31" i="8" s="1"/>
  <c r="E8" i="8"/>
  <c r="H33" i="8"/>
  <c r="D29" i="8"/>
  <c r="D28" i="8" s="1"/>
  <c r="H27" i="8"/>
  <c r="H26" i="8"/>
  <c r="H24" i="8"/>
  <c r="D23" i="8"/>
  <c r="H23" i="8" s="1"/>
  <c r="H21" i="8"/>
  <c r="D20" i="8"/>
  <c r="H20" i="8" s="1"/>
  <c r="H18" i="8"/>
  <c r="D17" i="8"/>
  <c r="H17" i="8" s="1"/>
  <c r="D14" i="8"/>
  <c r="H12" i="8"/>
  <c r="D10" i="8"/>
  <c r="D9" i="8" s="1"/>
  <c r="E45" i="8"/>
  <c r="H45" i="8" s="1"/>
  <c r="E10" i="8" l="1"/>
  <c r="E9" i="8" s="1"/>
  <c r="H35" i="8"/>
  <c r="F41" i="8"/>
  <c r="F10" i="8"/>
  <c r="F9" i="8" s="1"/>
  <c r="G41" i="8"/>
  <c r="G48" i="8" s="1"/>
  <c r="E41" i="8"/>
  <c r="D16" i="8"/>
  <c r="H16" i="8" s="1"/>
  <c r="H13" i="8"/>
  <c r="H32" i="8"/>
  <c r="D19" i="8"/>
  <c r="H19" i="8" s="1"/>
  <c r="D25" i="8"/>
  <c r="H25" i="8" s="1"/>
  <c r="D22" i="8"/>
  <c r="H22" i="8" s="1"/>
  <c r="H28" i="8"/>
  <c r="H8" i="8"/>
  <c r="H14" i="8"/>
  <c r="H29" i="8"/>
  <c r="H50" i="8" l="1"/>
  <c r="H49" i="8"/>
  <c r="H10" i="8"/>
  <c r="H9" i="8"/>
</calcChain>
</file>

<file path=xl/sharedStrings.xml><?xml version="1.0" encoding="utf-8"?>
<sst xmlns="http://schemas.openxmlformats.org/spreadsheetml/2006/main" count="178" uniqueCount="156">
  <si>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</si>
  <si>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</si>
  <si>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</si>
  <si>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</si>
  <si>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</si>
  <si>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</si>
  <si>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</si>
  <si>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</si>
  <si>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</si>
  <si>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</si>
  <si>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</si>
  <si>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</si>
  <si>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</si>
  <si>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</si>
  <si>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</si>
  <si>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</si>
  <si>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</si>
  <si>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</si>
  <si>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</si>
  <si>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</si>
  <si>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</si>
  <si>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</si>
  <si>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</si>
  <si>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</si>
  <si>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</si>
  <si>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</si>
  <si>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</si>
  <si>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</si>
  <si>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</si>
  <si>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</si>
  <si>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</si>
  <si>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</si>
  <si>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</si>
  <si>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</si>
  <si>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</si>
  <si>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</si>
  <si>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</si>
  <si>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</si>
  <si>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</si>
  <si>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</si>
  <si>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</si>
  <si>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</si>
  <si>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</si>
  <si>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</si>
  <si>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</si>
  <si>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</si>
  <si>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</si>
  <si>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</si>
  <si>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</si>
  <si>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</si>
  <si>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</si>
  <si>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</si>
  <si>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</si>
  <si>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</si>
  <si>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</si>
  <si>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</si>
  <si>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>в т.ч. услуги по управлению, налоги</t>
  </si>
  <si>
    <t xml:space="preserve">     uk-lr.ru</t>
  </si>
  <si>
    <t>Наименование работ</t>
  </si>
  <si>
    <t>период</t>
  </si>
  <si>
    <t>количество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</si>
  <si>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</si>
  <si>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</si>
  <si>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</si>
  <si>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</si>
  <si>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</si>
  <si>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</si>
  <si>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</si>
  <si>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</si>
  <si>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</si>
  <si>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</si>
  <si>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</si>
  <si>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</si>
  <si>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</si>
  <si>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</si>
  <si>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</si>
  <si>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от 27 .04. 2005г. Серия 25 № 01277949</t>
  </si>
  <si>
    <t xml:space="preserve">Генеральный директор 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</si>
  <si>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</si>
  <si>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</si>
  <si>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</si>
  <si>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</si>
  <si>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</si>
  <si>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</si>
  <si>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</si>
  <si>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uklr2006@mail.ru</t>
  </si>
  <si>
    <t>01.02.2008г.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</si>
  <si>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</si>
  <si>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</si>
  <si>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</si>
  <si>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</si>
  <si>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</si>
  <si>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</si>
  <si>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</si>
  <si>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</si>
  <si>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</si>
  <si>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</si>
  <si>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</si>
  <si>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</si>
  <si>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</si>
  <si>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</si>
  <si>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72 по ул. Некрасовская</t>
  </si>
  <si>
    <t>обязательное страхование лифтов</t>
  </si>
  <si>
    <t>Часть 4</t>
  </si>
  <si>
    <t>ул. Толстого, 25</t>
  </si>
  <si>
    <t>2-673-747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</si>
  <si>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</si>
  <si>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</si>
  <si>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</si>
  <si>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итого по дому:</t>
  </si>
  <si>
    <t>Всего д/средств с учетом остатков</t>
  </si>
  <si>
    <t>Прочие работы:</t>
  </si>
  <si>
    <t>сумма, т.р.</t>
  </si>
  <si>
    <t>исполнитель</t>
  </si>
  <si>
    <t>1.Капитальный ремонт</t>
  </si>
  <si>
    <t>2. Текущий ремонт коммуникаций, проходящих через нежилые помещения</t>
  </si>
  <si>
    <t>3. Реклама в лифтах</t>
  </si>
  <si>
    <t>3.Коммунальные услуги, всего:</t>
  </si>
  <si>
    <t>в том числе: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</si>
  <si>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</si>
  <si>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</si>
  <si>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</si>
  <si>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</si>
  <si>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4.Обслуживание тепловых счетчиков</t>
  </si>
  <si>
    <t>4 шт</t>
  </si>
  <si>
    <t>РесоГарантия</t>
  </si>
  <si>
    <t xml:space="preserve">                       Отчет ООО "Управляющей компании Ленинского района"  за 2019 г.</t>
  </si>
  <si>
    <t>7235,00 кв.м.</t>
  </si>
  <si>
    <t>730,50 м2</t>
  </si>
  <si>
    <t xml:space="preserve"> всего: 1759,90 кв.м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</si>
  <si>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</si>
  <si>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</si>
  <si>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</si>
  <si>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</si>
  <si>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</si>
  <si>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>сумма снижения в рублях</t>
  </si>
  <si>
    <t>План по статье "текущий ремонт" на 2020 год</t>
  </si>
  <si>
    <t>2-205-087</t>
  </si>
  <si>
    <t>ООО " Территория"</t>
  </si>
  <si>
    <t>ул. Тунгусская,8</t>
  </si>
  <si>
    <t>ООО "Строй Центр Прим"</t>
  </si>
  <si>
    <t>Санитарная вырубка деревьев</t>
  </si>
  <si>
    <t>Вертикаль</t>
  </si>
  <si>
    <t>Ремонт пластиковых окон - замена стеклопакета</t>
  </si>
  <si>
    <t>АЛМИ</t>
  </si>
  <si>
    <t>9 пм</t>
  </si>
  <si>
    <t>ООО " Восток-Мегаполис"</t>
  </si>
  <si>
    <t>СтройЦентрПрим</t>
  </si>
  <si>
    <t>Аварийный ремонт кровли</t>
  </si>
  <si>
    <t>360 м2</t>
  </si>
  <si>
    <t>Позитив Плюс</t>
  </si>
  <si>
    <t xml:space="preserve">Аварийная замена стояков ХГВС </t>
  </si>
  <si>
    <t>Предложение Управляющей компании: ремонт системы электроснабжения. По мере накопления средств, собственники должны предоставить протокол общего собрания о проведении необходимых работ и представить в Управляющую компанию для формирования перспективного плана текущего ремонта по дому № 72 по ул. Некрасовской.</t>
  </si>
  <si>
    <t>А.А.Тяптин</t>
  </si>
  <si>
    <t>Тяптин Андрей Александрович</t>
  </si>
  <si>
    <r>
      <t>ИСХ.</t>
    </r>
    <r>
      <rPr>
        <b/>
        <u/>
        <sz val="9"/>
        <color theme="1"/>
        <rFont val="Calibri"/>
        <family val="2"/>
        <charset val="204"/>
        <scheme val="minor"/>
      </rPr>
      <t xml:space="preserve">  № 262/02  от 12.02.2020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</si>
</sst>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/>
    <xf numFmtId="0" fontId="9" fillId="0" borderId="6" xfId="0" applyFont="1" applyBorder="1" applyAlignment="1"/>
    <xf numFmtId="164" fontId="3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 wrapText="1"/>
    </xf>
    <xf numFmtId="2" fontId="9" fillId="0" borderId="1" xfId="0" applyNumberFormat="1" applyFont="1" applyBorder="1" applyAlignment="1">
      <alignment horizontal="center"/>
    </xf>
    <xf numFmtId="164" fontId="0" fillId="0" borderId="0" xfId="0" applyNumberFormat="1"/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164" fontId="4" fillId="0" borderId="0" xfId="0" applyNumberFormat="1" applyFont="1"/>
    <xf numFmtId="2" fontId="3" fillId="0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wrapText="1"/>
    </xf>
    <xf numFmtId="164" fontId="3" fillId="0" borderId="0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0" fillId="0" borderId="5" xfId="0" applyBorder="1" applyAlignment="1">
      <alignment horizontal="left"/>
    </xf>
    <xf numFmtId="2" fontId="0" fillId="0" borderId="0" xfId="0" applyNumberFormat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164" fontId="3" fillId="0" borderId="3" xfId="0" applyNumberFormat="1" applyFont="1" applyBorder="1" applyAlignment="1">
      <alignment horizontal="center" wrapText="1"/>
    </xf>
    <xf numFmtId="164" fontId="9" fillId="0" borderId="3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3" fillId="2" borderId="2" xfId="0" applyFont="1" applyFill="1" applyBorder="1"/>
    <xf numFmtId="0" fontId="3" fillId="2" borderId="6" xfId="0" applyFont="1" applyFill="1" applyBorder="1"/>
    <xf numFmtId="164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14" fontId="3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9" fillId="0" borderId="4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2" xfId="0" applyFont="1" applyBorder="1" applyAlignment="1"/>
    <xf numFmtId="0" fontId="6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9" fillId="2" borderId="5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3" fillId="0" borderId="2" xfId="0" applyFont="1" applyFill="1" applyBorder="1" applyAlignment="1">
      <alignment horizontal="left"/>
    </xf>
    <xf numFmtId="0" fontId="9" fillId="0" borderId="2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5" xfId="0" applyFont="1" applyFill="1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topLeftCell="A19" workbookViewId="0">
      <selection activeCell="E12" sqref="E12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126</v>
      </c>
      <c r="C1" s="1"/>
    </row>
    <row r="2" spans="1:4" ht="15" customHeight="1" x14ac:dyDescent="0.25">
      <c r="A2" s="2" t="s">
        <v>51</v>
      </c>
      <c r="C2" s="4"/>
    </row>
    <row r="3" spans="1:4" ht="15.75" x14ac:dyDescent="0.25">
      <c r="B3" s="4" t="s">
        <v>10</v>
      </c>
      <c r="C3" s="22" t="s">
        <v>101</v>
      </c>
    </row>
    <row r="4" spans="1:4" ht="14.25" customHeight="1" x14ac:dyDescent="0.25">
      <c r="A4" s="20" t="s">
        <v>155</v>
      </c>
      <c r="C4" s="4"/>
    </row>
    <row r="5" spans="1:4" ht="15" customHeight="1" x14ac:dyDescent="0.25">
      <c r="A5" s="4" t="s">
        <v>8</v>
      </c>
      <c r="C5" s="4"/>
    </row>
    <row r="6" spans="1:4" s="21" customFormat="1" ht="12.75" customHeight="1" x14ac:dyDescent="0.25">
      <c r="A6" s="4" t="s">
        <v>52</v>
      </c>
      <c r="C6" s="19"/>
    </row>
    <row r="7" spans="1:4" s="21" customFormat="1" ht="12.75" customHeight="1" x14ac:dyDescent="0.25">
      <c r="A7" s="5"/>
      <c r="B7"/>
      <c r="C7"/>
      <c r="D7"/>
    </row>
    <row r="8" spans="1:4" s="3" customFormat="1" ht="15" customHeight="1" x14ac:dyDescent="0.25">
      <c r="A8" s="11" t="s">
        <v>0</v>
      </c>
      <c r="B8" s="12" t="s">
        <v>9</v>
      </c>
      <c r="C8" s="25" t="s">
        <v>49</v>
      </c>
      <c r="D8" s="9"/>
    </row>
    <row r="9" spans="1:4" s="3" customFormat="1" ht="12" customHeight="1" x14ac:dyDescent="0.25">
      <c r="A9" s="11" t="s">
        <v>1</v>
      </c>
      <c r="B9" s="12" t="s">
        <v>11</v>
      </c>
      <c r="C9" s="110" t="s">
        <v>154</v>
      </c>
      <c r="D9" s="111"/>
    </row>
    <row r="10" spans="1:4" s="3" customFormat="1" ht="24" customHeight="1" x14ac:dyDescent="0.25">
      <c r="A10" s="11" t="s">
        <v>2</v>
      </c>
      <c r="B10" s="13" t="s">
        <v>12</v>
      </c>
      <c r="C10" s="112" t="s">
        <v>76</v>
      </c>
      <c r="D10" s="113"/>
    </row>
    <row r="11" spans="1:4" s="3" customFormat="1" ht="15" customHeight="1" x14ac:dyDescent="0.25">
      <c r="A11" s="11" t="s">
        <v>3</v>
      </c>
      <c r="B11" s="12" t="s">
        <v>13</v>
      </c>
      <c r="C11" s="110" t="s">
        <v>14</v>
      </c>
      <c r="D11" s="111"/>
    </row>
    <row r="12" spans="1:4" s="3" customFormat="1" ht="16.5" customHeight="1" x14ac:dyDescent="0.25">
      <c r="A12" s="117">
        <v>5</v>
      </c>
      <c r="B12" s="117" t="s">
        <v>87</v>
      </c>
      <c r="C12" s="48" t="s">
        <v>88</v>
      </c>
      <c r="D12" s="49" t="s">
        <v>89</v>
      </c>
    </row>
    <row r="13" spans="1:4" s="3" customFormat="1" ht="14.25" customHeight="1" x14ac:dyDescent="0.25">
      <c r="A13" s="117"/>
      <c r="B13" s="117"/>
      <c r="C13" s="48" t="s">
        <v>90</v>
      </c>
      <c r="D13" s="49" t="s">
        <v>91</v>
      </c>
    </row>
    <row r="14" spans="1:4" s="3" customFormat="1" x14ac:dyDescent="0.25">
      <c r="A14" s="117"/>
      <c r="B14" s="117"/>
      <c r="C14" s="48" t="s">
        <v>92</v>
      </c>
      <c r="D14" s="49" t="s">
        <v>93</v>
      </c>
    </row>
    <row r="15" spans="1:4" s="3" customFormat="1" ht="16.5" customHeight="1" x14ac:dyDescent="0.25">
      <c r="A15" s="117"/>
      <c r="B15" s="117"/>
      <c r="C15" s="48" t="s">
        <v>94</v>
      </c>
      <c r="D15" s="49" t="s">
        <v>96</v>
      </c>
    </row>
    <row r="16" spans="1:4" s="3" customFormat="1" ht="16.5" customHeight="1" x14ac:dyDescent="0.25">
      <c r="A16" s="117"/>
      <c r="B16" s="117"/>
      <c r="C16" s="48" t="s">
        <v>95</v>
      </c>
      <c r="D16" s="49" t="s">
        <v>89</v>
      </c>
    </row>
    <row r="17" spans="1:4" s="5" customFormat="1" ht="15.75" customHeight="1" x14ac:dyDescent="0.25">
      <c r="A17" s="117"/>
      <c r="B17" s="117"/>
      <c r="C17" s="48" t="s">
        <v>97</v>
      </c>
      <c r="D17" s="49" t="s">
        <v>98</v>
      </c>
    </row>
    <row r="18" spans="1:4" s="5" customFormat="1" ht="15.75" customHeight="1" x14ac:dyDescent="0.25">
      <c r="A18" s="117"/>
      <c r="B18" s="117"/>
      <c r="C18" s="50" t="s">
        <v>99</v>
      </c>
      <c r="D18" s="49" t="s">
        <v>100</v>
      </c>
    </row>
    <row r="19" spans="1:4" ht="14.25" customHeight="1" x14ac:dyDescent="0.25">
      <c r="A19" s="11" t="s">
        <v>4</v>
      </c>
      <c r="B19" s="12" t="s">
        <v>15</v>
      </c>
      <c r="C19" s="118" t="s">
        <v>85</v>
      </c>
      <c r="D19" s="119"/>
    </row>
    <row r="20" spans="1:4" s="5" customFormat="1" ht="30" customHeight="1" x14ac:dyDescent="0.25">
      <c r="A20" s="11" t="s">
        <v>5</v>
      </c>
      <c r="B20" s="13" t="s">
        <v>16</v>
      </c>
      <c r="C20" s="120" t="s">
        <v>57</v>
      </c>
      <c r="D20" s="121"/>
    </row>
    <row r="21" spans="1:4" s="5" customFormat="1" ht="15" customHeight="1" x14ac:dyDescent="0.25">
      <c r="A21" s="11" t="s">
        <v>6</v>
      </c>
      <c r="B21" s="12" t="s">
        <v>17</v>
      </c>
      <c r="C21" s="112" t="s">
        <v>18</v>
      </c>
      <c r="D21" s="122"/>
    </row>
    <row r="22" spans="1:4" ht="13.5" customHeight="1" x14ac:dyDescent="0.25">
      <c r="A22" s="23"/>
      <c r="B22" s="24"/>
      <c r="C22" s="23"/>
      <c r="D22" s="23"/>
    </row>
    <row r="23" spans="1:4" x14ac:dyDescent="0.25">
      <c r="A23" s="8" t="s">
        <v>19</v>
      </c>
      <c r="B23" s="15"/>
      <c r="C23" s="15"/>
      <c r="D23" s="15"/>
    </row>
    <row r="24" spans="1:4" ht="12.75" customHeight="1" x14ac:dyDescent="0.25">
      <c r="A24" s="14"/>
      <c r="B24" s="15"/>
      <c r="C24" s="15"/>
      <c r="D24" s="15"/>
    </row>
    <row r="25" spans="1:4" ht="23.25" x14ac:dyDescent="0.25">
      <c r="A25" s="6"/>
      <c r="B25" s="16" t="s">
        <v>20</v>
      </c>
      <c r="C25" s="7" t="s">
        <v>21</v>
      </c>
      <c r="D25" s="47" t="s">
        <v>22</v>
      </c>
    </row>
    <row r="26" spans="1:4" ht="24" customHeight="1" x14ac:dyDescent="0.25">
      <c r="A26" s="114" t="s">
        <v>25</v>
      </c>
      <c r="B26" s="115"/>
      <c r="C26" s="115"/>
      <c r="D26" s="116"/>
    </row>
    <row r="27" spans="1:4" ht="12" customHeight="1" x14ac:dyDescent="0.25">
      <c r="A27" s="44"/>
      <c r="B27" s="45"/>
      <c r="C27" s="45"/>
      <c r="D27" s="46"/>
    </row>
    <row r="28" spans="1:4" x14ac:dyDescent="0.25">
      <c r="A28" s="7">
        <v>1</v>
      </c>
      <c r="B28" s="6" t="s">
        <v>138</v>
      </c>
      <c r="C28" s="6" t="s">
        <v>23</v>
      </c>
      <c r="D28" s="6" t="s">
        <v>24</v>
      </c>
    </row>
    <row r="29" spans="1:4" ht="14.25" customHeight="1" x14ac:dyDescent="0.25">
      <c r="A29" s="18" t="s">
        <v>26</v>
      </c>
      <c r="B29" s="17"/>
      <c r="C29" s="17"/>
      <c r="D29" s="17"/>
    </row>
    <row r="30" spans="1:4" ht="13.5" customHeight="1" x14ac:dyDescent="0.25">
      <c r="A30" s="7">
        <v>1</v>
      </c>
      <c r="B30" s="6" t="s">
        <v>140</v>
      </c>
      <c r="C30" s="6" t="s">
        <v>104</v>
      </c>
      <c r="D30" s="6" t="s">
        <v>105</v>
      </c>
    </row>
    <row r="31" spans="1:4" x14ac:dyDescent="0.25">
      <c r="A31" s="18" t="s">
        <v>41</v>
      </c>
      <c r="B31" s="17"/>
      <c r="C31" s="17"/>
      <c r="D31" s="17"/>
    </row>
    <row r="32" spans="1:4" x14ac:dyDescent="0.25">
      <c r="A32" s="18" t="s">
        <v>42</v>
      </c>
      <c r="B32" s="17"/>
      <c r="C32" s="17"/>
      <c r="D32" s="17"/>
    </row>
    <row r="33" spans="1:4" x14ac:dyDescent="0.25">
      <c r="A33" s="7">
        <v>1</v>
      </c>
      <c r="B33" s="6" t="s">
        <v>146</v>
      </c>
      <c r="C33" s="6" t="s">
        <v>139</v>
      </c>
      <c r="D33" s="6" t="s">
        <v>27</v>
      </c>
    </row>
    <row r="34" spans="1:4" x14ac:dyDescent="0.25">
      <c r="A34" s="18" t="s">
        <v>28</v>
      </c>
      <c r="B34" s="17"/>
      <c r="C34" s="17"/>
      <c r="D34" s="17"/>
    </row>
    <row r="35" spans="1:4" x14ac:dyDescent="0.25">
      <c r="A35" s="7">
        <v>1</v>
      </c>
      <c r="B35" s="6" t="s">
        <v>29</v>
      </c>
      <c r="C35" s="6" t="s">
        <v>23</v>
      </c>
      <c r="D35" s="6" t="s">
        <v>30</v>
      </c>
    </row>
    <row r="36" spans="1:4" ht="15" customHeight="1" x14ac:dyDescent="0.25">
      <c r="A36" s="18" t="s">
        <v>31</v>
      </c>
      <c r="B36" s="17"/>
      <c r="C36" s="17"/>
      <c r="D36" s="17"/>
    </row>
    <row r="37" spans="1:4" x14ac:dyDescent="0.25">
      <c r="A37" s="7">
        <v>1</v>
      </c>
      <c r="B37" s="6" t="s">
        <v>32</v>
      </c>
      <c r="C37" s="6" t="s">
        <v>23</v>
      </c>
      <c r="D37" s="6" t="s">
        <v>24</v>
      </c>
    </row>
    <row r="38" spans="1:4" ht="13.5" customHeight="1" x14ac:dyDescent="0.25">
      <c r="A38" s="26"/>
      <c r="B38" s="10"/>
      <c r="C38" s="10"/>
      <c r="D38" s="10"/>
    </row>
    <row r="39" spans="1:4" x14ac:dyDescent="0.25">
      <c r="A39" s="4" t="s">
        <v>50</v>
      </c>
      <c r="B39" s="17"/>
      <c r="C39" s="17"/>
      <c r="D39" s="17"/>
    </row>
    <row r="40" spans="1:4" ht="15" customHeight="1" x14ac:dyDescent="0.25">
      <c r="A40" s="7">
        <v>1</v>
      </c>
      <c r="B40" s="6" t="s">
        <v>33</v>
      </c>
      <c r="C40" s="108">
        <v>1978</v>
      </c>
      <c r="D40" s="108"/>
    </row>
    <row r="41" spans="1:4" x14ac:dyDescent="0.25">
      <c r="A41" s="7">
        <v>2</v>
      </c>
      <c r="B41" s="6" t="s">
        <v>35</v>
      </c>
      <c r="C41" s="108">
        <v>9</v>
      </c>
      <c r="D41" s="108"/>
    </row>
    <row r="42" spans="1:4" x14ac:dyDescent="0.25">
      <c r="A42" s="7">
        <v>3</v>
      </c>
      <c r="B42" s="6" t="s">
        <v>36</v>
      </c>
      <c r="C42" s="108">
        <v>4</v>
      </c>
      <c r="D42" s="108"/>
    </row>
    <row r="43" spans="1:4" ht="15" customHeight="1" x14ac:dyDescent="0.25">
      <c r="A43" s="7">
        <v>4</v>
      </c>
      <c r="B43" s="6" t="s">
        <v>34</v>
      </c>
      <c r="C43" s="108">
        <v>4</v>
      </c>
      <c r="D43" s="108"/>
    </row>
    <row r="44" spans="1:4" x14ac:dyDescent="0.25">
      <c r="A44" s="7">
        <v>5</v>
      </c>
      <c r="B44" s="6" t="s">
        <v>37</v>
      </c>
      <c r="C44" s="108">
        <v>4</v>
      </c>
      <c r="D44" s="108"/>
    </row>
    <row r="45" spans="1:4" x14ac:dyDescent="0.25">
      <c r="A45" s="7">
        <v>6</v>
      </c>
      <c r="B45" s="6" t="s">
        <v>38</v>
      </c>
      <c r="C45" s="108" t="s">
        <v>127</v>
      </c>
      <c r="D45" s="108"/>
    </row>
    <row r="46" spans="1:4" ht="15" customHeight="1" x14ac:dyDescent="0.25">
      <c r="A46" s="7">
        <v>7</v>
      </c>
      <c r="B46" s="6" t="s">
        <v>39</v>
      </c>
      <c r="C46" s="108" t="s">
        <v>128</v>
      </c>
      <c r="D46" s="108"/>
    </row>
    <row r="47" spans="1:4" x14ac:dyDescent="0.25">
      <c r="A47" s="7">
        <v>8</v>
      </c>
      <c r="B47" s="6" t="s">
        <v>40</v>
      </c>
      <c r="C47" s="109" t="s">
        <v>129</v>
      </c>
      <c r="D47" s="107"/>
    </row>
    <row r="48" spans="1:4" x14ac:dyDescent="0.25">
      <c r="A48" s="7">
        <v>9</v>
      </c>
      <c r="B48" s="6" t="s">
        <v>75</v>
      </c>
      <c r="C48" s="106" t="s">
        <v>86</v>
      </c>
      <c r="D48" s="107"/>
    </row>
  </sheetData>
  <mergeCells count="18">
    <mergeCell ref="C42:D42"/>
    <mergeCell ref="C40:D40"/>
    <mergeCell ref="C41:D41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  <mergeCell ref="C48:D48"/>
    <mergeCell ref="C43:D43"/>
    <mergeCell ref="C44:D44"/>
    <mergeCell ref="C45:D45"/>
    <mergeCell ref="C46:D46"/>
    <mergeCell ref="C47:D47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1"/>
  <sheetViews>
    <sheetView topLeftCell="A34" zoomScale="110" zoomScaleNormal="110" workbookViewId="0">
      <selection sqref="A1:H80"/>
    </sheetView>
  </sheetViews>
  <sheetFormatPr defaultRowHeight="15" x14ac:dyDescent="0.25"/>
  <cols>
    <col min="1" max="1" width="15.85546875" customWidth="1"/>
    <col min="2" max="2" width="13.42578125" style="28" customWidth="1"/>
    <col min="3" max="3" width="8.5703125" style="42" customWidth="1"/>
    <col min="4" max="4" width="8.28515625" customWidth="1"/>
    <col min="5" max="5" width="9" customWidth="1"/>
    <col min="6" max="6" width="9.7109375" customWidth="1"/>
    <col min="7" max="7" width="10.28515625" customWidth="1"/>
    <col min="8" max="8" width="12.42578125" customWidth="1"/>
  </cols>
  <sheetData>
    <row r="1" spans="1:10" x14ac:dyDescent="0.25">
      <c r="A1" s="4" t="s">
        <v>106</v>
      </c>
      <c r="B1"/>
      <c r="C1" s="34"/>
      <c r="D1" s="34"/>
    </row>
    <row r="2" spans="1:10" ht="13.5" customHeight="1" x14ac:dyDescent="0.25">
      <c r="A2" s="4" t="s">
        <v>130</v>
      </c>
      <c r="B2"/>
      <c r="C2" s="34"/>
      <c r="D2" s="34"/>
    </row>
    <row r="3" spans="1:10" ht="63.75" customHeight="1" x14ac:dyDescent="0.25">
      <c r="A3" s="129" t="s">
        <v>63</v>
      </c>
      <c r="B3" s="130"/>
      <c r="C3" s="74" t="s">
        <v>64</v>
      </c>
      <c r="D3" s="27" t="s">
        <v>65</v>
      </c>
      <c r="E3" s="27" t="s">
        <v>66</v>
      </c>
      <c r="F3" s="27" t="s">
        <v>67</v>
      </c>
      <c r="G3" s="35" t="s">
        <v>68</v>
      </c>
      <c r="H3" s="27" t="s">
        <v>69</v>
      </c>
      <c r="J3" s="60"/>
    </row>
    <row r="4" spans="1:10" ht="24" customHeight="1" x14ac:dyDescent="0.25">
      <c r="A4" s="136" t="s">
        <v>131</v>
      </c>
      <c r="B4" s="137"/>
      <c r="C4" s="74"/>
      <c r="D4" s="27">
        <v>23.42</v>
      </c>
      <c r="E4" s="27"/>
      <c r="F4" s="27"/>
      <c r="G4" s="35"/>
      <c r="H4" s="27"/>
      <c r="J4" s="60"/>
    </row>
    <row r="5" spans="1:10" ht="18" customHeight="1" x14ac:dyDescent="0.25">
      <c r="A5" s="68" t="s">
        <v>107</v>
      </c>
      <c r="B5" s="69"/>
      <c r="C5" s="74"/>
      <c r="D5" s="27">
        <v>185.89</v>
      </c>
      <c r="E5" s="27"/>
      <c r="F5" s="27"/>
      <c r="G5" s="35"/>
      <c r="H5" s="27"/>
      <c r="J5" s="60"/>
    </row>
    <row r="6" spans="1:10" ht="20.25" customHeight="1" x14ac:dyDescent="0.25">
      <c r="A6" s="68" t="s">
        <v>108</v>
      </c>
      <c r="B6" s="69"/>
      <c r="C6" s="74"/>
      <c r="D6" s="27">
        <v>-162.47</v>
      </c>
      <c r="E6" s="27"/>
      <c r="F6" s="27"/>
      <c r="G6" s="35"/>
      <c r="H6" s="27"/>
      <c r="J6" s="60"/>
    </row>
    <row r="7" spans="1:10" ht="15.75" customHeight="1" x14ac:dyDescent="0.25">
      <c r="A7" s="131" t="s">
        <v>132</v>
      </c>
      <c r="B7" s="124"/>
      <c r="C7" s="124"/>
      <c r="D7" s="124"/>
      <c r="E7" s="124"/>
      <c r="F7" s="124"/>
      <c r="G7" s="124"/>
      <c r="H7" s="113"/>
      <c r="J7" s="60"/>
    </row>
    <row r="8" spans="1:10" s="4" customFormat="1" ht="17.25" customHeight="1" x14ac:dyDescent="0.25">
      <c r="A8" s="129" t="s">
        <v>70</v>
      </c>
      <c r="B8" s="130"/>
      <c r="C8" s="39">
        <f>C12+C15+C18+C21+C24+C27</f>
        <v>21.490000000000002</v>
      </c>
      <c r="D8" s="55">
        <v>-289.83999999999997</v>
      </c>
      <c r="E8" s="39">
        <f>E12+E15+E18+E21+E24+E27</f>
        <v>1861.9499999999998</v>
      </c>
      <c r="F8" s="39">
        <f>F12+F15+F18+F21+F24+F27</f>
        <v>1771.99</v>
      </c>
      <c r="G8" s="39">
        <f>G12+G15+G18+G21+G24+G27</f>
        <v>1771.99</v>
      </c>
      <c r="H8" s="59">
        <f>F8-E8+D8</f>
        <v>-379.79999999999978</v>
      </c>
      <c r="I8" s="70"/>
      <c r="J8" s="70"/>
    </row>
    <row r="9" spans="1:10" x14ac:dyDescent="0.25">
      <c r="A9" s="36" t="s">
        <v>71</v>
      </c>
      <c r="B9" s="37"/>
      <c r="C9" s="40">
        <f>C8-C10</f>
        <v>19.341000000000001</v>
      </c>
      <c r="D9" s="43">
        <f>D8-D10</f>
        <v>-260.85599999999999</v>
      </c>
      <c r="E9" s="40">
        <f>E8-E10</f>
        <v>1675.7549999999999</v>
      </c>
      <c r="F9" s="40">
        <f>F8-F10</f>
        <v>1594.7909999999999</v>
      </c>
      <c r="G9" s="40">
        <f>G8-G10</f>
        <v>1594.7909999999999</v>
      </c>
      <c r="H9" s="59">
        <f t="shared" ref="H9:H10" si="0">F9-E9+D9</f>
        <v>-341.81999999999994</v>
      </c>
      <c r="J9" s="60"/>
    </row>
    <row r="10" spans="1:10" x14ac:dyDescent="0.25">
      <c r="A10" s="123" t="s">
        <v>72</v>
      </c>
      <c r="B10" s="124"/>
      <c r="C10" s="40">
        <f>C8*10%</f>
        <v>2.1490000000000005</v>
      </c>
      <c r="D10" s="43">
        <f>D8*10%</f>
        <v>-28.983999999999998</v>
      </c>
      <c r="E10" s="40">
        <f t="shared" ref="E10:F10" si="1">E8*10%</f>
        <v>186.19499999999999</v>
      </c>
      <c r="F10" s="40">
        <f t="shared" si="1"/>
        <v>177.19900000000001</v>
      </c>
      <c r="G10" s="40">
        <f>G8*10%</f>
        <v>177.19900000000001</v>
      </c>
      <c r="H10" s="59">
        <f t="shared" si="0"/>
        <v>-37.979999999999976</v>
      </c>
    </row>
    <row r="11" spans="1:10" ht="12.75" customHeight="1" x14ac:dyDescent="0.25">
      <c r="A11" s="131" t="s">
        <v>73</v>
      </c>
      <c r="B11" s="132"/>
      <c r="C11" s="132"/>
      <c r="D11" s="132"/>
      <c r="E11" s="132"/>
      <c r="F11" s="132"/>
      <c r="G11" s="132"/>
      <c r="H11" s="133"/>
    </row>
    <row r="12" spans="1:10" x14ac:dyDescent="0.25">
      <c r="A12" s="134" t="s">
        <v>53</v>
      </c>
      <c r="B12" s="135"/>
      <c r="C12" s="39">
        <v>5.75</v>
      </c>
      <c r="D12" s="71">
        <v>-79.47</v>
      </c>
      <c r="E12" s="54">
        <v>498.49</v>
      </c>
      <c r="F12" s="54">
        <v>474.89</v>
      </c>
      <c r="G12" s="54">
        <f>F12</f>
        <v>474.89</v>
      </c>
      <c r="H12" s="43">
        <f>F12-E12+D12</f>
        <v>-103.07000000000002</v>
      </c>
    </row>
    <row r="13" spans="1:10" x14ac:dyDescent="0.25">
      <c r="A13" s="36" t="s">
        <v>71</v>
      </c>
      <c r="B13" s="37"/>
      <c r="C13" s="40">
        <f>C12-C14</f>
        <v>5.1749999999999998</v>
      </c>
      <c r="D13" s="43">
        <f>D12-D14</f>
        <v>-71.522999999999996</v>
      </c>
      <c r="E13" s="43">
        <f t="shared" ref="E13:G13" si="2">E12-E14</f>
        <v>448.64100000000002</v>
      </c>
      <c r="F13" s="43">
        <f t="shared" si="2"/>
        <v>427.40099999999995</v>
      </c>
      <c r="G13" s="43">
        <f t="shared" si="2"/>
        <v>427.40099999999995</v>
      </c>
      <c r="H13" s="43">
        <f t="shared" ref="H13:H29" si="3">F13-E13+D13</f>
        <v>-92.763000000000062</v>
      </c>
    </row>
    <row r="14" spans="1:10" x14ac:dyDescent="0.25">
      <c r="A14" s="123" t="s">
        <v>72</v>
      </c>
      <c r="B14" s="124"/>
      <c r="C14" s="40">
        <f>C12*10%</f>
        <v>0.57500000000000007</v>
      </c>
      <c r="D14" s="43">
        <f>D12*10%</f>
        <v>-7.9470000000000001</v>
      </c>
      <c r="E14" s="40">
        <f>E12*10%</f>
        <v>49.849000000000004</v>
      </c>
      <c r="F14" s="40">
        <f t="shared" ref="F14" si="4">F12*10%</f>
        <v>47.489000000000004</v>
      </c>
      <c r="G14" s="40">
        <f t="shared" ref="G14" si="5">G12*10%</f>
        <v>47.489000000000004</v>
      </c>
      <c r="H14" s="43">
        <f t="shared" si="3"/>
        <v>-10.306999999999999</v>
      </c>
    </row>
    <row r="15" spans="1:10" ht="23.25" customHeight="1" x14ac:dyDescent="0.25">
      <c r="A15" s="134" t="s">
        <v>43</v>
      </c>
      <c r="B15" s="135"/>
      <c r="C15" s="39">
        <v>3.51</v>
      </c>
      <c r="D15" s="71">
        <v>-49.41</v>
      </c>
      <c r="E15" s="54">
        <v>304.3</v>
      </c>
      <c r="F15" s="54">
        <v>293.64</v>
      </c>
      <c r="G15" s="54">
        <f>F15</f>
        <v>293.64</v>
      </c>
      <c r="H15" s="43">
        <f>F15-E15+D15</f>
        <v>-60.070000000000022</v>
      </c>
    </row>
    <row r="16" spans="1:10" x14ac:dyDescent="0.25">
      <c r="A16" s="36" t="s">
        <v>71</v>
      </c>
      <c r="B16" s="37"/>
      <c r="C16" s="40">
        <f>C15-C17</f>
        <v>3.1589999999999998</v>
      </c>
      <c r="D16" s="43">
        <f>D15-D17</f>
        <v>-44.468999999999994</v>
      </c>
      <c r="E16" s="43">
        <f t="shared" ref="E16:G16" si="6">E15-E17</f>
        <v>273.87</v>
      </c>
      <c r="F16" s="43">
        <f t="shared" si="6"/>
        <v>264.27600000000001</v>
      </c>
      <c r="G16" s="43">
        <f t="shared" si="6"/>
        <v>264.27600000000001</v>
      </c>
      <c r="H16" s="43">
        <f t="shared" si="3"/>
        <v>-54.062999999999988</v>
      </c>
    </row>
    <row r="17" spans="1:8" ht="15" customHeight="1" x14ac:dyDescent="0.25">
      <c r="A17" s="123" t="s">
        <v>72</v>
      </c>
      <c r="B17" s="124"/>
      <c r="C17" s="40">
        <f>C15*10%</f>
        <v>0.35099999999999998</v>
      </c>
      <c r="D17" s="43">
        <f>D15*10%</f>
        <v>-4.9409999999999998</v>
      </c>
      <c r="E17" s="40">
        <f t="shared" ref="E17:F17" si="7">E15*10%</f>
        <v>30.430000000000003</v>
      </c>
      <c r="F17" s="40">
        <f t="shared" si="7"/>
        <v>29.364000000000001</v>
      </c>
      <c r="G17" s="40">
        <f t="shared" ref="G17" si="8">G15*10%</f>
        <v>29.364000000000001</v>
      </c>
      <c r="H17" s="43">
        <f t="shared" si="3"/>
        <v>-6.0070000000000023</v>
      </c>
    </row>
    <row r="18" spans="1:8" ht="15" customHeight="1" x14ac:dyDescent="0.25">
      <c r="A18" s="134" t="s">
        <v>54</v>
      </c>
      <c r="B18" s="135"/>
      <c r="C18" s="38">
        <v>2.41</v>
      </c>
      <c r="D18" s="71">
        <v>-33.86</v>
      </c>
      <c r="E18" s="54">
        <v>208.95</v>
      </c>
      <c r="F18" s="54">
        <v>199.07</v>
      </c>
      <c r="G18" s="54">
        <f>F18</f>
        <v>199.07</v>
      </c>
      <c r="H18" s="43">
        <f t="shared" si="3"/>
        <v>-43.739999999999995</v>
      </c>
    </row>
    <row r="19" spans="1:8" ht="13.5" customHeight="1" x14ac:dyDescent="0.25">
      <c r="A19" s="36" t="s">
        <v>71</v>
      </c>
      <c r="B19" s="37"/>
      <c r="C19" s="40">
        <f>C18-C20</f>
        <v>2.169</v>
      </c>
      <c r="D19" s="43">
        <f>D18-D20</f>
        <v>-30.474</v>
      </c>
      <c r="E19" s="43">
        <f t="shared" ref="E19:G19" si="9">E18-E20</f>
        <v>188.05499999999998</v>
      </c>
      <c r="F19" s="43">
        <f t="shared" si="9"/>
        <v>179.16299999999998</v>
      </c>
      <c r="G19" s="43">
        <f t="shared" si="9"/>
        <v>179.16299999999998</v>
      </c>
      <c r="H19" s="43">
        <f t="shared" si="3"/>
        <v>-39.366</v>
      </c>
    </row>
    <row r="20" spans="1:8" ht="12.75" customHeight="1" x14ac:dyDescent="0.25">
      <c r="A20" s="123" t="s">
        <v>72</v>
      </c>
      <c r="B20" s="124"/>
      <c r="C20" s="40">
        <f>C18*10%</f>
        <v>0.24100000000000002</v>
      </c>
      <c r="D20" s="43">
        <f>D18*10%</f>
        <v>-3.3860000000000001</v>
      </c>
      <c r="E20" s="40">
        <f t="shared" ref="E20:F20" si="10">E18*10%</f>
        <v>20.895</v>
      </c>
      <c r="F20" s="40">
        <f t="shared" si="10"/>
        <v>19.907</v>
      </c>
      <c r="G20" s="40">
        <f t="shared" ref="G20" si="11">G18*10%</f>
        <v>19.907</v>
      </c>
      <c r="H20" s="43">
        <f t="shared" si="3"/>
        <v>-4.3739999999999997</v>
      </c>
    </row>
    <row r="21" spans="1:8" x14ac:dyDescent="0.25">
      <c r="A21" s="134" t="s">
        <v>55</v>
      </c>
      <c r="B21" s="135"/>
      <c r="C21" s="41">
        <v>1.1299999999999999</v>
      </c>
      <c r="D21" s="43">
        <v>-15.87</v>
      </c>
      <c r="E21" s="40">
        <v>97.96</v>
      </c>
      <c r="F21" s="40">
        <v>93.32</v>
      </c>
      <c r="G21" s="40">
        <f>F21</f>
        <v>93.32</v>
      </c>
      <c r="H21" s="43">
        <f t="shared" si="3"/>
        <v>-20.509999999999998</v>
      </c>
    </row>
    <row r="22" spans="1:8" ht="14.25" customHeight="1" x14ac:dyDescent="0.25">
      <c r="A22" s="36" t="s">
        <v>71</v>
      </c>
      <c r="B22" s="37"/>
      <c r="C22" s="40">
        <f>C21-C23</f>
        <v>1.0169999999999999</v>
      </c>
      <c r="D22" s="43">
        <f>D21-D23</f>
        <v>-14.282999999999999</v>
      </c>
      <c r="E22" s="43">
        <f t="shared" ref="E22:G22" si="12">E21-E23</f>
        <v>88.163999999999987</v>
      </c>
      <c r="F22" s="43">
        <f t="shared" si="12"/>
        <v>83.988</v>
      </c>
      <c r="G22" s="43">
        <f t="shared" si="12"/>
        <v>83.988</v>
      </c>
      <c r="H22" s="43">
        <f t="shared" si="3"/>
        <v>-18.458999999999989</v>
      </c>
    </row>
    <row r="23" spans="1:8" ht="14.25" customHeight="1" x14ac:dyDescent="0.25">
      <c r="A23" s="123" t="s">
        <v>72</v>
      </c>
      <c r="B23" s="124"/>
      <c r="C23" s="40">
        <f>C21*10%</f>
        <v>0.11299999999999999</v>
      </c>
      <c r="D23" s="43">
        <f>D21*10%</f>
        <v>-1.587</v>
      </c>
      <c r="E23" s="40">
        <f t="shared" ref="E23:F23" si="13">E21*10%</f>
        <v>9.7959999999999994</v>
      </c>
      <c r="F23" s="40">
        <f t="shared" si="13"/>
        <v>9.331999999999999</v>
      </c>
      <c r="G23" s="40">
        <f t="shared" ref="G23" si="14">G21*10%</f>
        <v>9.331999999999999</v>
      </c>
      <c r="H23" s="43">
        <f t="shared" si="3"/>
        <v>-2.0510000000000002</v>
      </c>
    </row>
    <row r="24" spans="1:8" ht="14.25" customHeight="1" x14ac:dyDescent="0.25">
      <c r="A24" s="101" t="s">
        <v>44</v>
      </c>
      <c r="B24" s="102"/>
      <c r="C24" s="82">
        <v>4.43</v>
      </c>
      <c r="D24" s="79">
        <v>-55.91</v>
      </c>
      <c r="E24" s="103">
        <v>384.11</v>
      </c>
      <c r="F24" s="103">
        <v>361.37</v>
      </c>
      <c r="G24" s="103">
        <f>F24</f>
        <v>361.37</v>
      </c>
      <c r="H24" s="79">
        <f t="shared" si="3"/>
        <v>-78.650000000000006</v>
      </c>
    </row>
    <row r="25" spans="1:8" ht="14.25" customHeight="1" x14ac:dyDescent="0.25">
      <c r="A25" s="104" t="s">
        <v>71</v>
      </c>
      <c r="B25" s="105"/>
      <c r="C25" s="103">
        <f>C24-C26</f>
        <v>3.9869999999999997</v>
      </c>
      <c r="D25" s="79">
        <f>D24-D26</f>
        <v>-50.318999999999996</v>
      </c>
      <c r="E25" s="79">
        <f t="shared" ref="E25:G25" si="15">E24-E26</f>
        <v>345.69900000000001</v>
      </c>
      <c r="F25" s="79">
        <f t="shared" si="15"/>
        <v>325.233</v>
      </c>
      <c r="G25" s="79">
        <f t="shared" si="15"/>
        <v>325.233</v>
      </c>
      <c r="H25" s="79">
        <f t="shared" si="3"/>
        <v>-70.784999999999997</v>
      </c>
    </row>
    <row r="26" spans="1:8" x14ac:dyDescent="0.25">
      <c r="A26" s="125" t="s">
        <v>72</v>
      </c>
      <c r="B26" s="126"/>
      <c r="C26" s="103">
        <f>C24*10%</f>
        <v>0.443</v>
      </c>
      <c r="D26" s="79">
        <f>D24*10%</f>
        <v>-5.5910000000000002</v>
      </c>
      <c r="E26" s="103">
        <f>E24*10%</f>
        <v>38.411000000000001</v>
      </c>
      <c r="F26" s="103">
        <f t="shared" ref="F26" si="16">F24*10%</f>
        <v>36.137</v>
      </c>
      <c r="G26" s="103">
        <f t="shared" ref="G26" si="17">G24*10%</f>
        <v>36.137</v>
      </c>
      <c r="H26" s="79">
        <f t="shared" si="3"/>
        <v>-7.8650000000000011</v>
      </c>
    </row>
    <row r="27" spans="1:8" ht="14.25" customHeight="1" x14ac:dyDescent="0.25">
      <c r="A27" s="127" t="s">
        <v>45</v>
      </c>
      <c r="B27" s="128"/>
      <c r="C27" s="91">
        <v>4.26</v>
      </c>
      <c r="D27" s="92">
        <v>-56.68</v>
      </c>
      <c r="E27" s="90">
        <v>368.14</v>
      </c>
      <c r="F27" s="90">
        <v>349.7</v>
      </c>
      <c r="G27" s="90">
        <f>F27</f>
        <v>349.7</v>
      </c>
      <c r="H27" s="43">
        <f t="shared" si="3"/>
        <v>-75.12</v>
      </c>
    </row>
    <row r="28" spans="1:8" x14ac:dyDescent="0.25">
      <c r="A28" s="36" t="s">
        <v>71</v>
      </c>
      <c r="B28" s="37"/>
      <c r="C28" s="40">
        <f>C27-C29</f>
        <v>3.8339999999999996</v>
      </c>
      <c r="D28" s="43">
        <f>D27-D29</f>
        <v>-51.012</v>
      </c>
      <c r="E28" s="40">
        <f>E27-E29</f>
        <v>331.32599999999996</v>
      </c>
      <c r="F28" s="40">
        <f>F27-F29</f>
        <v>314.73</v>
      </c>
      <c r="G28" s="40">
        <f>G27-G29</f>
        <v>314.73</v>
      </c>
      <c r="H28" s="43">
        <f t="shared" si="3"/>
        <v>-67.607999999999947</v>
      </c>
    </row>
    <row r="29" spans="1:8" x14ac:dyDescent="0.25">
      <c r="A29" s="123" t="s">
        <v>72</v>
      </c>
      <c r="B29" s="124"/>
      <c r="C29" s="40">
        <f>C27*10%</f>
        <v>0.42599999999999999</v>
      </c>
      <c r="D29" s="43">
        <f>D27*10%</f>
        <v>-5.6680000000000001</v>
      </c>
      <c r="E29" s="43">
        <f t="shared" ref="E29:G29" si="18">E27*10%</f>
        <v>36.814</v>
      </c>
      <c r="F29" s="43">
        <f t="shared" si="18"/>
        <v>34.97</v>
      </c>
      <c r="G29" s="43">
        <f t="shared" si="18"/>
        <v>34.97</v>
      </c>
      <c r="H29" s="43">
        <f t="shared" si="3"/>
        <v>-7.5120000000000013</v>
      </c>
    </row>
    <row r="30" spans="1:8" ht="14.25" customHeight="1" x14ac:dyDescent="0.25">
      <c r="A30" s="67"/>
      <c r="B30" s="65"/>
      <c r="C30" s="40"/>
      <c r="D30" s="43"/>
      <c r="E30" s="40"/>
      <c r="F30" s="40"/>
      <c r="G30" s="64"/>
      <c r="H30" s="43"/>
    </row>
    <row r="31" spans="1:8" s="4" customFormat="1" ht="14.25" customHeight="1" x14ac:dyDescent="0.25">
      <c r="A31" s="129" t="s">
        <v>46</v>
      </c>
      <c r="B31" s="130"/>
      <c r="C31" s="41">
        <v>7.93</v>
      </c>
      <c r="D31" s="51">
        <v>153.68</v>
      </c>
      <c r="E31" s="41">
        <v>687.54</v>
      </c>
      <c r="F31" s="41">
        <v>654.61</v>
      </c>
      <c r="G31" s="57">
        <f>G32+G33</f>
        <v>507.69099999999997</v>
      </c>
      <c r="H31" s="59">
        <f>F31-E31-G31+D31+F31</f>
        <v>267.66900000000015</v>
      </c>
    </row>
    <row r="32" spans="1:8" ht="13.5" customHeight="1" x14ac:dyDescent="0.25">
      <c r="A32" s="36" t="s">
        <v>74</v>
      </c>
      <c r="B32" s="37"/>
      <c r="C32" s="40">
        <f>C31-C33</f>
        <v>7.1369999999999996</v>
      </c>
      <c r="D32" s="7">
        <v>154.27000000000001</v>
      </c>
      <c r="E32" s="40">
        <f>E31-E33</f>
        <v>618.78599999999994</v>
      </c>
      <c r="F32" s="40">
        <f>F31-F33</f>
        <v>589.149</v>
      </c>
      <c r="G32" s="56">
        <f>G62</f>
        <v>442.22999999999996</v>
      </c>
      <c r="H32" s="59">
        <f t="shared" ref="H32:H33" si="19">F32-E32-G32+D32+F32</f>
        <v>271.55200000000013</v>
      </c>
    </row>
    <row r="33" spans="1:10" ht="12.75" customHeight="1" x14ac:dyDescent="0.25">
      <c r="A33" s="123" t="s">
        <v>72</v>
      </c>
      <c r="B33" s="124"/>
      <c r="C33" s="40">
        <f>C31*10%</f>
        <v>0.79300000000000004</v>
      </c>
      <c r="D33" s="7">
        <v>-0.59</v>
      </c>
      <c r="E33" s="40">
        <f t="shared" ref="E33:F33" si="20">E31*10%</f>
        <v>68.754000000000005</v>
      </c>
      <c r="F33" s="40">
        <f t="shared" si="20"/>
        <v>65.460999999999999</v>
      </c>
      <c r="G33" s="40">
        <f>F33</f>
        <v>65.460999999999999</v>
      </c>
      <c r="H33" s="59">
        <f t="shared" si="19"/>
        <v>-3.8830000000000098</v>
      </c>
    </row>
    <row r="34" spans="1:10" ht="12.75" customHeight="1" x14ac:dyDescent="0.25">
      <c r="A34" s="88"/>
      <c r="B34" s="89"/>
      <c r="C34" s="40"/>
      <c r="D34" s="7"/>
      <c r="E34" s="40"/>
      <c r="F34" s="40"/>
      <c r="G34" s="40"/>
      <c r="H34" s="59"/>
    </row>
    <row r="35" spans="1:10" ht="12.75" customHeight="1" x14ac:dyDescent="0.25">
      <c r="A35" s="148" t="s">
        <v>117</v>
      </c>
      <c r="B35" s="149"/>
      <c r="C35" s="41"/>
      <c r="D35" s="51">
        <v>-20.420000000000002</v>
      </c>
      <c r="E35" s="41">
        <f>E37+E38+E39+E40</f>
        <v>180.14000000000001</v>
      </c>
      <c r="F35" s="41">
        <f>F37+F38+F39+F40</f>
        <v>169.48000000000002</v>
      </c>
      <c r="G35" s="41">
        <f>G37+G38+G39+G40</f>
        <v>169.48000000000002</v>
      </c>
      <c r="H35" s="59">
        <f>F35-E35-G35+D35+F35</f>
        <v>-31.079999999999984</v>
      </c>
    </row>
    <row r="36" spans="1:10" ht="12.75" customHeight="1" x14ac:dyDescent="0.25">
      <c r="A36" s="36" t="s">
        <v>118</v>
      </c>
      <c r="B36" s="86"/>
      <c r="C36" s="40"/>
      <c r="D36" s="7"/>
      <c r="E36" s="40"/>
      <c r="F36" s="40"/>
      <c r="G36" s="40"/>
      <c r="H36" s="59"/>
    </row>
    <row r="37" spans="1:10" ht="12.75" customHeight="1" x14ac:dyDescent="0.25">
      <c r="A37" s="155" t="s">
        <v>119</v>
      </c>
      <c r="B37" s="152"/>
      <c r="C37" s="40"/>
      <c r="D37" s="7">
        <v>-0.93</v>
      </c>
      <c r="E37" s="40">
        <v>7.04</v>
      </c>
      <c r="F37" s="40">
        <v>6.67</v>
      </c>
      <c r="G37" s="40">
        <f>F37</f>
        <v>6.67</v>
      </c>
      <c r="H37" s="43">
        <f>F37-E37-G37+D37+F37</f>
        <v>-1.2999999999999998</v>
      </c>
    </row>
    <row r="38" spans="1:10" ht="12.75" customHeight="1" x14ac:dyDescent="0.25">
      <c r="A38" s="155" t="s">
        <v>121</v>
      </c>
      <c r="B38" s="152"/>
      <c r="C38" s="40"/>
      <c r="D38" s="7">
        <v>-5.24</v>
      </c>
      <c r="E38" s="40">
        <v>36.450000000000003</v>
      </c>
      <c r="F38" s="40">
        <v>34.54</v>
      </c>
      <c r="G38" s="40">
        <f t="shared" ref="G38:G40" si="21">F38</f>
        <v>34.54</v>
      </c>
      <c r="H38" s="43">
        <f t="shared" ref="H38:H40" si="22">F38-E38-G38+D38+F38</f>
        <v>-7.1500000000000057</v>
      </c>
    </row>
    <row r="39" spans="1:10" ht="12.75" customHeight="1" x14ac:dyDescent="0.25">
      <c r="A39" s="155" t="s">
        <v>122</v>
      </c>
      <c r="B39" s="152"/>
      <c r="C39" s="40"/>
      <c r="D39" s="7">
        <v>-13.48</v>
      </c>
      <c r="E39" s="40">
        <v>129.52000000000001</v>
      </c>
      <c r="F39" s="40">
        <v>121.56</v>
      </c>
      <c r="G39" s="40">
        <f t="shared" si="21"/>
        <v>121.56</v>
      </c>
      <c r="H39" s="43">
        <f t="shared" si="22"/>
        <v>-21.439999999999998</v>
      </c>
    </row>
    <row r="40" spans="1:10" ht="12.75" customHeight="1" x14ac:dyDescent="0.25">
      <c r="A40" s="155" t="s">
        <v>120</v>
      </c>
      <c r="B40" s="152"/>
      <c r="C40" s="40"/>
      <c r="D40" s="7">
        <v>-0.77</v>
      </c>
      <c r="E40" s="40">
        <v>7.13</v>
      </c>
      <c r="F40" s="40">
        <v>6.71</v>
      </c>
      <c r="G40" s="40">
        <f t="shared" si="21"/>
        <v>6.71</v>
      </c>
      <c r="H40" s="43">
        <f t="shared" si="22"/>
        <v>-1.1900000000000004</v>
      </c>
    </row>
    <row r="41" spans="1:10" ht="12.75" customHeight="1" x14ac:dyDescent="0.25">
      <c r="A41" s="75" t="s">
        <v>109</v>
      </c>
      <c r="B41" s="66"/>
      <c r="C41" s="40"/>
      <c r="D41" s="7"/>
      <c r="E41" s="41">
        <f>E8+E31+E35</f>
        <v>2729.6299999999997</v>
      </c>
      <c r="F41" s="41">
        <f>F8+F31+F35</f>
        <v>2596.08</v>
      </c>
      <c r="G41" s="41">
        <f>G8+G31+G35</f>
        <v>2449.1610000000001</v>
      </c>
      <c r="H41" s="59"/>
    </row>
    <row r="42" spans="1:10" ht="12.75" customHeight="1" x14ac:dyDescent="0.25">
      <c r="A42" s="75" t="s">
        <v>111</v>
      </c>
      <c r="B42" s="66"/>
      <c r="C42" s="40"/>
      <c r="D42" s="7"/>
      <c r="E42" s="40"/>
      <c r="F42" s="40"/>
      <c r="G42" s="64"/>
      <c r="H42" s="59"/>
    </row>
    <row r="43" spans="1:10" s="4" customFormat="1" x14ac:dyDescent="0.25">
      <c r="A43" s="156" t="s">
        <v>114</v>
      </c>
      <c r="B43" s="157"/>
      <c r="C43" s="41"/>
      <c r="D43" s="51">
        <v>-0.62</v>
      </c>
      <c r="E43" s="41">
        <v>0</v>
      </c>
      <c r="F43" s="41">
        <v>0.04</v>
      </c>
      <c r="G43" s="58">
        <v>0.04</v>
      </c>
      <c r="H43" s="59">
        <f>F43-E43-G43+D43+F43</f>
        <v>-0.57999999999999996</v>
      </c>
      <c r="J43" s="76"/>
    </row>
    <row r="44" spans="1:10" ht="25.5" customHeight="1" x14ac:dyDescent="0.25">
      <c r="A44" s="141" t="s">
        <v>115</v>
      </c>
      <c r="B44" s="142"/>
      <c r="C44" s="97"/>
      <c r="D44" s="96">
        <v>175.45</v>
      </c>
      <c r="E44" s="97">
        <v>69.510000000000005</v>
      </c>
      <c r="F44" s="97">
        <v>69.510000000000005</v>
      </c>
      <c r="G44" s="98">
        <f>G45</f>
        <v>11.816700000000001</v>
      </c>
      <c r="H44" s="59">
        <f>F44-E44-G44+D44+F44</f>
        <v>233.14330000000001</v>
      </c>
    </row>
    <row r="45" spans="1:10" x14ac:dyDescent="0.25">
      <c r="A45" s="127" t="s">
        <v>56</v>
      </c>
      <c r="B45" s="128"/>
      <c r="C45" s="94"/>
      <c r="D45" s="99">
        <v>-1.42</v>
      </c>
      <c r="E45" s="94">
        <f>E44*17%</f>
        <v>11.816700000000001</v>
      </c>
      <c r="F45" s="94">
        <f>F44*17%</f>
        <v>11.816700000000001</v>
      </c>
      <c r="G45" s="95">
        <f>F45</f>
        <v>11.816700000000001</v>
      </c>
      <c r="H45" s="93">
        <f>F45-E45+D45+F45-G45</f>
        <v>-1.42</v>
      </c>
    </row>
    <row r="46" spans="1:10" s="4" customFormat="1" ht="18" customHeight="1" x14ac:dyDescent="0.25">
      <c r="A46" s="52" t="s">
        <v>116</v>
      </c>
      <c r="B46" s="53"/>
      <c r="C46" s="41">
        <v>150</v>
      </c>
      <c r="D46" s="51">
        <v>10.44</v>
      </c>
      <c r="E46" s="41">
        <v>5.4</v>
      </c>
      <c r="F46" s="41">
        <v>5.4</v>
      </c>
      <c r="G46" s="57">
        <v>0.92</v>
      </c>
      <c r="H46" s="59">
        <f>F46-E46-G46+D46+F46</f>
        <v>14.92</v>
      </c>
    </row>
    <row r="47" spans="1:10" s="4" customFormat="1" ht="18" customHeight="1" x14ac:dyDescent="0.25">
      <c r="A47" s="158" t="s">
        <v>123</v>
      </c>
      <c r="B47" s="152"/>
      <c r="C47" s="41"/>
      <c r="D47" s="51">
        <v>-5.27</v>
      </c>
      <c r="E47" s="41">
        <v>62.5</v>
      </c>
      <c r="F47" s="41">
        <v>58.77</v>
      </c>
      <c r="G47" s="57">
        <v>58.77</v>
      </c>
      <c r="H47" s="59">
        <f>F47-E47-G47+D47+F47</f>
        <v>-8.9999999999999929</v>
      </c>
    </row>
    <row r="48" spans="1:10" ht="14.25" customHeight="1" x14ac:dyDescent="0.25">
      <c r="A48" s="148" t="s">
        <v>109</v>
      </c>
      <c r="B48" s="149"/>
      <c r="C48" s="7"/>
      <c r="D48" s="7"/>
      <c r="E48" s="41">
        <f>E41+E44+E47+E46</f>
        <v>2867.04</v>
      </c>
      <c r="F48" s="41">
        <f>+F41+F43+F44+F47+F46</f>
        <v>2729.8</v>
      </c>
      <c r="G48" s="41">
        <f>+G41+G43+G44+G47+G46</f>
        <v>2520.7076999999999</v>
      </c>
      <c r="H48" s="7"/>
    </row>
    <row r="49" spans="1:10" ht="17.25" customHeight="1" x14ac:dyDescent="0.25">
      <c r="A49" s="153" t="s">
        <v>110</v>
      </c>
      <c r="B49" s="154"/>
      <c r="C49" s="77"/>
      <c r="D49" s="77">
        <f>D4</f>
        <v>23.42</v>
      </c>
      <c r="E49" s="78"/>
      <c r="F49" s="78"/>
      <c r="G49" s="77"/>
      <c r="H49" s="79">
        <f>F48-E48+D49+F48-G48</f>
        <v>95.272300000000541</v>
      </c>
    </row>
    <row r="50" spans="1:10" ht="23.25" customHeight="1" x14ac:dyDescent="0.25">
      <c r="A50" s="153" t="s">
        <v>133</v>
      </c>
      <c r="B50" s="153"/>
      <c r="C50" s="80"/>
      <c r="D50" s="80"/>
      <c r="E50" s="81"/>
      <c r="F50" s="82"/>
      <c r="G50" s="82"/>
      <c r="H50" s="81">
        <f>H51+H52</f>
        <v>95.272300000000428</v>
      </c>
      <c r="I50" s="87"/>
    </row>
    <row r="51" spans="1:10" ht="21.75" customHeight="1" x14ac:dyDescent="0.25">
      <c r="A51" s="83" t="s">
        <v>107</v>
      </c>
      <c r="B51" s="83"/>
      <c r="C51" s="80"/>
      <c r="D51" s="80"/>
      <c r="E51" s="81"/>
      <c r="F51" s="82"/>
      <c r="G51" s="82"/>
      <c r="H51" s="81">
        <f>H32+H44+H46</f>
        <v>519.61530000000016</v>
      </c>
    </row>
    <row r="52" spans="1:10" ht="22.5" customHeight="1" x14ac:dyDescent="0.25">
      <c r="A52" s="84" t="s">
        <v>108</v>
      </c>
      <c r="B52" s="85"/>
      <c r="C52" s="80"/>
      <c r="D52" s="80"/>
      <c r="E52" s="81"/>
      <c r="F52" s="82"/>
      <c r="G52" s="82"/>
      <c r="H52" s="81">
        <f>H8+H33+H35+H43+H47</f>
        <v>-424.34299999999973</v>
      </c>
    </row>
    <row r="53" spans="1:10" ht="14.25" customHeight="1" x14ac:dyDescent="0.25">
      <c r="A53" s="72"/>
      <c r="B53" s="72"/>
      <c r="C53" s="73"/>
      <c r="D53" s="26"/>
      <c r="E53" s="73"/>
      <c r="F53" s="73"/>
      <c r="G53" s="73"/>
      <c r="H53" s="26"/>
    </row>
    <row r="54" spans="1:10" ht="14.25" customHeight="1" x14ac:dyDescent="0.25"/>
    <row r="55" spans="1:10" x14ac:dyDescent="0.25">
      <c r="A55" s="19" t="s">
        <v>134</v>
      </c>
      <c r="D55" s="21"/>
      <c r="E55" s="21"/>
      <c r="F55" s="21"/>
      <c r="G55" s="21"/>
    </row>
    <row r="56" spans="1:10" x14ac:dyDescent="0.25">
      <c r="A56" s="147" t="s">
        <v>58</v>
      </c>
      <c r="B56" s="124"/>
      <c r="C56" s="124"/>
      <c r="D56" s="113"/>
      <c r="E56" s="29" t="s">
        <v>59</v>
      </c>
      <c r="F56" s="29" t="s">
        <v>60</v>
      </c>
      <c r="G56" s="29" t="s">
        <v>112</v>
      </c>
      <c r="H56" s="6" t="s">
        <v>113</v>
      </c>
    </row>
    <row r="57" spans="1:10" x14ac:dyDescent="0.25">
      <c r="A57" s="150" t="s">
        <v>141</v>
      </c>
      <c r="B57" s="151"/>
      <c r="C57" s="151"/>
      <c r="D57" s="152"/>
      <c r="E57" s="30">
        <v>43739</v>
      </c>
      <c r="F57" s="29">
        <v>1</v>
      </c>
      <c r="G57" s="31">
        <v>30</v>
      </c>
      <c r="H57" s="6" t="s">
        <v>142</v>
      </c>
      <c r="J57" s="60"/>
    </row>
    <row r="58" spans="1:10" x14ac:dyDescent="0.25">
      <c r="A58" s="150" t="s">
        <v>143</v>
      </c>
      <c r="B58" s="151"/>
      <c r="C58" s="151"/>
      <c r="D58" s="152"/>
      <c r="E58" s="30">
        <v>43497</v>
      </c>
      <c r="F58" s="29">
        <v>4</v>
      </c>
      <c r="G58" s="31">
        <v>12</v>
      </c>
      <c r="H58" s="6" t="s">
        <v>144</v>
      </c>
      <c r="J58" s="60"/>
    </row>
    <row r="59" spans="1:10" ht="15" customHeight="1" x14ac:dyDescent="0.25">
      <c r="A59" s="138" t="s">
        <v>102</v>
      </c>
      <c r="B59" s="139"/>
      <c r="C59" s="139"/>
      <c r="D59" s="140"/>
      <c r="E59" s="30">
        <v>43556</v>
      </c>
      <c r="F59" s="29" t="s">
        <v>124</v>
      </c>
      <c r="G59" s="31">
        <v>2.44</v>
      </c>
      <c r="H59" s="6" t="s">
        <v>125</v>
      </c>
    </row>
    <row r="60" spans="1:10" ht="15" customHeight="1" x14ac:dyDescent="0.25">
      <c r="A60" s="138" t="s">
        <v>151</v>
      </c>
      <c r="B60" s="139"/>
      <c r="C60" s="139"/>
      <c r="D60" s="140"/>
      <c r="E60" s="30">
        <v>43466</v>
      </c>
      <c r="F60" s="29" t="s">
        <v>145</v>
      </c>
      <c r="G60" s="31">
        <v>27.2</v>
      </c>
      <c r="H60" s="6" t="s">
        <v>147</v>
      </c>
    </row>
    <row r="61" spans="1:10" ht="13.5" customHeight="1" x14ac:dyDescent="0.25">
      <c r="A61" s="138" t="s">
        <v>148</v>
      </c>
      <c r="B61" s="139"/>
      <c r="C61" s="139"/>
      <c r="D61" s="140"/>
      <c r="E61" s="30">
        <v>43678</v>
      </c>
      <c r="F61" s="29" t="s">
        <v>149</v>
      </c>
      <c r="G61" s="31">
        <v>370.59</v>
      </c>
      <c r="H61" s="6" t="s">
        <v>150</v>
      </c>
      <c r="J61" s="60"/>
    </row>
    <row r="62" spans="1:10" x14ac:dyDescent="0.25">
      <c r="A62" s="146" t="s">
        <v>7</v>
      </c>
      <c r="B62" s="132"/>
      <c r="C62" s="132"/>
      <c r="D62" s="133"/>
      <c r="E62" s="30"/>
      <c r="F62" s="29"/>
      <c r="G62" s="31">
        <f>SUM(G57:G61)</f>
        <v>442.22999999999996</v>
      </c>
      <c r="H62" s="6"/>
    </row>
    <row r="63" spans="1:10" x14ac:dyDescent="0.25">
      <c r="A63" s="19" t="s">
        <v>47</v>
      </c>
      <c r="D63" s="21"/>
      <c r="E63" s="21"/>
      <c r="F63" s="21"/>
      <c r="G63" s="21"/>
    </row>
    <row r="64" spans="1:10" x14ac:dyDescent="0.25">
      <c r="A64" s="19" t="s">
        <v>48</v>
      </c>
      <c r="D64" s="21"/>
      <c r="E64" s="21"/>
      <c r="F64" s="21"/>
      <c r="G64" s="21"/>
    </row>
    <row r="65" spans="1:8" ht="48.75" customHeight="1" x14ac:dyDescent="0.25">
      <c r="A65" s="147" t="s">
        <v>61</v>
      </c>
      <c r="B65" s="124"/>
      <c r="C65" s="124"/>
      <c r="D65" s="124"/>
      <c r="E65" s="113"/>
      <c r="F65" s="33" t="s">
        <v>60</v>
      </c>
      <c r="G65" s="32" t="s">
        <v>135</v>
      </c>
    </row>
    <row r="66" spans="1:8" x14ac:dyDescent="0.25">
      <c r="A66" s="146" t="s">
        <v>62</v>
      </c>
      <c r="B66" s="132"/>
      <c r="C66" s="132"/>
      <c r="D66" s="132"/>
      <c r="E66" s="133"/>
      <c r="F66" s="29">
        <v>5</v>
      </c>
      <c r="G66" s="100">
        <v>1201.18</v>
      </c>
    </row>
    <row r="67" spans="1:8" x14ac:dyDescent="0.25">
      <c r="A67" s="21"/>
      <c r="D67" s="21"/>
      <c r="E67" s="21"/>
      <c r="F67" s="21"/>
      <c r="G67" s="21"/>
    </row>
    <row r="69" spans="1:8" x14ac:dyDescent="0.25">
      <c r="A69" s="19" t="s">
        <v>103</v>
      </c>
      <c r="E69" s="34"/>
      <c r="F69" s="61"/>
      <c r="G69" s="34"/>
    </row>
    <row r="70" spans="1:8" x14ac:dyDescent="0.25">
      <c r="A70" s="19" t="s">
        <v>136</v>
      </c>
      <c r="B70" s="62"/>
      <c r="C70" s="63"/>
      <c r="D70" s="19"/>
      <c r="E70" s="34"/>
      <c r="F70" s="61"/>
      <c r="G70" s="34"/>
    </row>
    <row r="71" spans="1:8" ht="60" customHeight="1" x14ac:dyDescent="0.25">
      <c r="A71" s="143" t="s">
        <v>152</v>
      </c>
      <c r="B71" s="144"/>
      <c r="C71" s="144"/>
      <c r="D71" s="144"/>
      <c r="E71" s="144"/>
      <c r="F71" s="144"/>
      <c r="G71" s="144"/>
      <c r="H71" s="145"/>
    </row>
    <row r="72" spans="1:8" ht="12" customHeight="1" x14ac:dyDescent="0.25"/>
    <row r="73" spans="1:8" x14ac:dyDescent="0.25">
      <c r="A73" s="19" t="s">
        <v>77</v>
      </c>
      <c r="B73" s="62"/>
      <c r="C73" s="63"/>
      <c r="D73" s="19"/>
      <c r="E73" s="19" t="s">
        <v>153</v>
      </c>
      <c r="F73" s="19"/>
    </row>
    <row r="74" spans="1:8" x14ac:dyDescent="0.25">
      <c r="A74" s="19" t="s">
        <v>78</v>
      </c>
      <c r="B74" s="62"/>
      <c r="C74" s="63"/>
      <c r="D74" s="19"/>
      <c r="E74" s="19"/>
      <c r="F74" s="19"/>
    </row>
    <row r="75" spans="1:8" x14ac:dyDescent="0.25">
      <c r="A75" s="19" t="s">
        <v>79</v>
      </c>
      <c r="B75" s="62"/>
      <c r="C75" s="63"/>
      <c r="D75" s="19"/>
      <c r="E75" s="19"/>
      <c r="F75" s="19"/>
    </row>
    <row r="77" spans="1:8" x14ac:dyDescent="0.25">
      <c r="A77" s="17" t="s">
        <v>80</v>
      </c>
      <c r="D77" s="17"/>
    </row>
    <row r="78" spans="1:8" x14ac:dyDescent="0.25">
      <c r="A78" s="17" t="s">
        <v>81</v>
      </c>
      <c r="C78" s="42" t="s">
        <v>24</v>
      </c>
      <c r="D78" s="17"/>
    </row>
    <row r="79" spans="1:8" x14ac:dyDescent="0.25">
      <c r="A79" s="17" t="s">
        <v>82</v>
      </c>
      <c r="C79" s="42" t="s">
        <v>83</v>
      </c>
      <c r="D79" s="17"/>
    </row>
    <row r="80" spans="1:8" x14ac:dyDescent="0.25">
      <c r="A80" s="17" t="s">
        <v>84</v>
      </c>
      <c r="C80" s="42" t="s">
        <v>137</v>
      </c>
      <c r="D80" s="17"/>
    </row>
    <row r="81" spans="1:4" x14ac:dyDescent="0.25">
      <c r="A81" s="17"/>
      <c r="D81" s="17"/>
    </row>
  </sheetData>
  <mergeCells count="41">
    <mergeCell ref="A29:B29"/>
    <mergeCell ref="A31:B31"/>
    <mergeCell ref="A56:D56"/>
    <mergeCell ref="A57:D57"/>
    <mergeCell ref="A58:D58"/>
    <mergeCell ref="A33:B33"/>
    <mergeCell ref="A49:B49"/>
    <mergeCell ref="A50:B50"/>
    <mergeCell ref="A35:B35"/>
    <mergeCell ref="A37:B37"/>
    <mergeCell ref="A38:B38"/>
    <mergeCell ref="A39:B39"/>
    <mergeCell ref="A40:B40"/>
    <mergeCell ref="A43:B43"/>
    <mergeCell ref="A47:B47"/>
    <mergeCell ref="A59:D59"/>
    <mergeCell ref="A45:B45"/>
    <mergeCell ref="A60:D60"/>
    <mergeCell ref="A44:B44"/>
    <mergeCell ref="A71:H71"/>
    <mergeCell ref="A62:D62"/>
    <mergeCell ref="A65:E65"/>
    <mergeCell ref="A66:E66"/>
    <mergeCell ref="A48:B48"/>
    <mergeCell ref="A61:D61"/>
    <mergeCell ref="A23:B23"/>
    <mergeCell ref="A26:B26"/>
    <mergeCell ref="A27:B27"/>
    <mergeCell ref="A3:B3"/>
    <mergeCell ref="A8:B8"/>
    <mergeCell ref="A10:B10"/>
    <mergeCell ref="A11:H11"/>
    <mergeCell ref="A12:B12"/>
    <mergeCell ref="A4:B4"/>
    <mergeCell ref="A7:H7"/>
    <mergeCell ref="A14:B14"/>
    <mergeCell ref="A15:B15"/>
    <mergeCell ref="A17:B17"/>
    <mergeCell ref="A18:B18"/>
    <mergeCell ref="A21:B21"/>
    <mergeCell ref="A20:B20"/>
  </mergeCells>
  <pageMargins left="0.7" right="0.7" top="0.75" bottom="0.75" header="0.3" footer="0.3"/>
  <pageSetup paperSize="9" scale="99" fitToHeight="0" orientation="portrait" r:id="rId1"/>
  <ignoredErrors>
    <ignoredError sqref="H4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2020-02-10T00:42:14Z</cp:lastPrinted>
  <dcterms:created xsi:type="dcterms:W3CDTF">2013-02-18T04:38:06Z</dcterms:created>
  <dcterms:modified xsi:type="dcterms:W3CDTF">2020-03-19T04:14:51Z</dcterms:modified>
</cp:coreProperties>
</file>