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/>
</workbook>
</file>

<file path=xl/calcChain.xml><?xml version="1.0" encoding="utf-8"?>
<calcChain xmlns="http://schemas.openxmlformats.org/spreadsheetml/2006/main">
  <c r="H48" i="8" l="1"/>
  <c r="H50" i="8"/>
  <c r="F20" i="8"/>
  <c r="F17" i="8"/>
  <c r="F14" i="8"/>
  <c r="D29" i="8" l="1"/>
  <c r="D26" i="8"/>
  <c r="D25" i="8"/>
  <c r="D23" i="8"/>
  <c r="D22" i="8"/>
  <c r="D20" i="8"/>
  <c r="D19" i="8"/>
  <c r="D17" i="8"/>
  <c r="D16" i="8"/>
  <c r="D14" i="8"/>
  <c r="D13" i="8"/>
  <c r="D9" i="8"/>
  <c r="D10" i="8"/>
  <c r="H44" i="8"/>
  <c r="H55" i="8"/>
  <c r="H53" i="8"/>
  <c r="H41" i="8"/>
  <c r="H40" i="8"/>
  <c r="H39" i="8"/>
  <c r="H38" i="8"/>
  <c r="F36" i="8"/>
  <c r="E36" i="8"/>
  <c r="G32" i="8"/>
  <c r="H32" i="8" s="1"/>
  <c r="G73" i="8"/>
  <c r="G57" i="8"/>
  <c r="F57" i="8"/>
  <c r="E57" i="8"/>
  <c r="F34" i="8"/>
  <c r="E34" i="8"/>
  <c r="E33" i="8" s="1"/>
  <c r="E48" i="8"/>
  <c r="F8" i="8"/>
  <c r="E8" i="8"/>
  <c r="E10" i="8" s="1"/>
  <c r="E9" i="8" s="1"/>
  <c r="C34" i="8"/>
  <c r="C33" i="8" s="1"/>
  <c r="C26" i="8"/>
  <c r="C25" i="8" s="1"/>
  <c r="C23" i="8"/>
  <c r="C22" i="8" s="1"/>
  <c r="C20" i="8"/>
  <c r="C19" i="8" s="1"/>
  <c r="C17" i="8"/>
  <c r="C16" i="8" s="1"/>
  <c r="G27" i="8"/>
  <c r="G30" i="8" s="1"/>
  <c r="G29" i="8" s="1"/>
  <c r="G24" i="8"/>
  <c r="G26" i="8" s="1"/>
  <c r="G25" i="8" s="1"/>
  <c r="G21" i="8"/>
  <c r="G23" i="8" s="1"/>
  <c r="G22" i="8" s="1"/>
  <c r="G18" i="8"/>
  <c r="G20" i="8" s="1"/>
  <c r="G19" i="8" s="1"/>
  <c r="G15" i="8"/>
  <c r="G17" i="8" s="1"/>
  <c r="G16" i="8" s="1"/>
  <c r="G12" i="8"/>
  <c r="G14" i="8" s="1"/>
  <c r="G13" i="8" s="1"/>
  <c r="H12" i="8"/>
  <c r="F30" i="8"/>
  <c r="F29" i="8" s="1"/>
  <c r="E30" i="8"/>
  <c r="E29" i="8" s="1"/>
  <c r="H28" i="8"/>
  <c r="H27" i="8"/>
  <c r="F26" i="8"/>
  <c r="F25" i="8" s="1"/>
  <c r="E26" i="8"/>
  <c r="E25" i="8" s="1"/>
  <c r="H24" i="8"/>
  <c r="F23" i="8"/>
  <c r="F22" i="8" s="1"/>
  <c r="E23" i="8"/>
  <c r="E22" i="8" s="1"/>
  <c r="H21" i="8"/>
  <c r="F19" i="8"/>
  <c r="E20" i="8"/>
  <c r="E19" i="8" s="1"/>
  <c r="H18" i="8"/>
  <c r="F16" i="8"/>
  <c r="E17" i="8"/>
  <c r="E16" i="8" s="1"/>
  <c r="H15" i="8"/>
  <c r="F13" i="8"/>
  <c r="E14" i="8"/>
  <c r="E13" i="8" s="1"/>
  <c r="C51" i="8"/>
  <c r="E51" i="8"/>
  <c r="C30" i="8"/>
  <c r="C29" i="8" s="1"/>
  <c r="C14" i="8"/>
  <c r="C13" i="8" s="1"/>
  <c r="C10" i="8"/>
  <c r="C9" i="8" s="1"/>
  <c r="H36" i="8" l="1"/>
  <c r="H61" i="8"/>
  <c r="F42" i="8"/>
  <c r="F58" i="8" s="1"/>
  <c r="F10" i="8"/>
  <c r="F9" i="8" s="1"/>
  <c r="H9" i="8" s="1"/>
  <c r="G8" i="8"/>
  <c r="E42" i="8"/>
  <c r="E58" i="8" s="1"/>
  <c r="H26" i="8"/>
  <c r="H23" i="8"/>
  <c r="H25" i="8"/>
  <c r="F33" i="8"/>
  <c r="H33" i="8" s="1"/>
  <c r="H34" i="8"/>
  <c r="H29" i="8"/>
  <c r="H30" i="8"/>
  <c r="H22" i="8"/>
  <c r="H19" i="8"/>
  <c r="H20" i="8"/>
  <c r="H17" i="8"/>
  <c r="H16" i="8"/>
  <c r="H14" i="8"/>
  <c r="H13" i="8"/>
  <c r="H10" i="8"/>
  <c r="H8" i="8"/>
  <c r="H62" i="8" s="1"/>
  <c r="H60" i="8" s="1"/>
  <c r="G42" i="8" l="1"/>
  <c r="G58" i="8" s="1"/>
  <c r="H59" i="8" s="1"/>
  <c r="G10" i="8"/>
  <c r="G9" i="8" s="1"/>
</calcChain>
</file>

<file path=xl/comments1.xml><?xml version="1.0" encoding="utf-8"?>
<comments xmlns="http://schemas.openxmlformats.org/spreadsheetml/2006/main">
  <authors>
    <author>BuhFN</author>
  </authors>
  <commentList>
    <comment ref="A44" authorId="0" shape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Дом пионеров</t>
        </r>
      </text>
    </comment>
  </commentList>
</comments>
</file>

<file path=xl/sharedStrings.xml><?xml version="1.0" encoding="utf-8"?>
<sst xmlns="http://schemas.openxmlformats.org/spreadsheetml/2006/main" count="195" uniqueCount="170">
  <si>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</si>
  <si>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</si>
  <si>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</si>
  <si>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</si>
  <si>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</si>
  <si>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</si>
  <si>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</si>
  <si>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</si>
  <si>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</si>
  <si>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</si>
  <si>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</si>
  <si>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</si>
  <si>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</si>
  <si>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</si>
  <si>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</si>
  <si>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</si>
  <si>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</si>
  <si>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</si>
  <si>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</si>
  <si>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</si>
  <si>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</si>
  <si>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</si>
  <si>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</si>
  <si>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</si>
  <si>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</si>
  <si>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</si>
  <si>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</si>
  <si>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</si>
  <si>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</si>
  <si>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</si>
  <si>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</si>
  <si>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</si>
  <si>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</si>
  <si>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</si>
  <si>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</si>
  <si>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</si>
  <si>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</si>
  <si>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</si>
  <si>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</si>
  <si>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</si>
  <si>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</si>
  <si>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</si>
  <si>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</si>
  <si>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</si>
  <si>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</si>
  <si>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</si>
  <si>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</si>
  <si>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</si>
  <si>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</si>
  <si>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</si>
  <si>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</si>
  <si>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</si>
  <si>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</si>
  <si>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</si>
  <si>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</si>
  <si>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</si>
  <si>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</si>
  <si>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</si>
  <si>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>в т.ч. услуги по управлению, налоги</t>
  </si>
  <si>
    <t xml:space="preserve">     uk-lr.ru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</si>
  <si>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</si>
  <si>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</si>
  <si>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</si>
  <si>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</si>
  <si>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</si>
  <si>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</si>
  <si>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</si>
  <si>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</si>
  <si>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</si>
  <si>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</si>
  <si>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</si>
  <si>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</si>
  <si>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</si>
  <si>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</si>
  <si>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</si>
  <si>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</si>
  <si>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</si>
  <si>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</si>
  <si>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Договор управления</t>
  </si>
  <si>
    <t>от 27 .04. 2005г. Серия 25 № 01277949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</si>
  <si>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</si>
  <si>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</si>
  <si>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</si>
  <si>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</si>
  <si>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</si>
  <si>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</si>
  <si>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</si>
  <si>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</si>
  <si>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</si>
  <si>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</si>
  <si>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Ленинского района":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</si>
  <si>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</si>
  <si>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</si>
  <si>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</si>
  <si>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</si>
  <si>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</si>
  <si>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</si>
  <si>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</si>
  <si>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2-673-747</t>
  </si>
  <si>
    <t>Некрасовская, 58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</si>
  <si>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</si>
  <si>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</si>
  <si>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</si>
  <si>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</si>
  <si>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</si>
  <si>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</si>
  <si>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</si>
  <si>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</si>
  <si>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</si>
  <si>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</si>
  <si>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</si>
  <si>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</si>
  <si>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</si>
  <si>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</si>
  <si>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</si>
  <si>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58 по ул. Некрасовская</t>
  </si>
  <si>
    <t>ООО " Сансервис"</t>
  </si>
  <si>
    <t>ул. Толстого, 25</t>
  </si>
  <si>
    <t>01.02.2008г.</t>
  </si>
  <si>
    <t>Часть 4</t>
  </si>
  <si>
    <t>ООО "Стройцентрприм"</t>
  </si>
  <si>
    <t>ул. Тунгусская, 8</t>
  </si>
  <si>
    <t>Колличество проживающих</t>
  </si>
  <si>
    <t>113,3 кв.м.</t>
  </si>
  <si>
    <t>итого по дому: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</si>
  <si>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</si>
  <si>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</si>
  <si>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</si>
  <si>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</si>
  <si>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тариф</t>
  </si>
  <si>
    <t>сумма, т.р.</t>
  </si>
  <si>
    <t>Ресо-Гарантия</t>
  </si>
  <si>
    <t>итого:</t>
  </si>
  <si>
    <t>прочие работы и услуги</t>
  </si>
  <si>
    <t>итого прочие:</t>
  </si>
  <si>
    <t>1. Текущий ремонт коммуникаций, проходящих через нежилые помещения</t>
  </si>
  <si>
    <t>2. Реклама в лифтах, исполн. ООО Правильный формат</t>
  </si>
  <si>
    <t>3.Ростелеком</t>
  </si>
  <si>
    <t>4.ИП Козицкий (интернет)</t>
  </si>
  <si>
    <t>750, 0</t>
  </si>
  <si>
    <t>ООО ТСГ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</si>
  <si>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</si>
  <si>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</si>
  <si>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</si>
  <si>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</si>
  <si>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</si>
  <si>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</si>
  <si>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Предложение Управляющей компании: по мере накоплания средств - ремонт системы эл. Снабжения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</si>
  <si>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</si>
  <si>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</si>
  <si>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</si>
  <si>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</si>
  <si>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</si>
  <si>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Всего:366,0 кв.м</t>
  </si>
  <si>
    <t>3. Перечень работ, выполненных по статье " текущий ремонт"  в 2018 году.</t>
  </si>
  <si>
    <t>Установка экомодуля</t>
  </si>
  <si>
    <t>ПримТехнополис</t>
  </si>
  <si>
    <t>Обязательное страхование лифтов</t>
  </si>
  <si>
    <t>изготовление табличек (выгул собак)</t>
  </si>
  <si>
    <t>компл.</t>
  </si>
  <si>
    <t>СтройцентрПрим</t>
  </si>
  <si>
    <t>изготовление информационных табличек</t>
  </si>
  <si>
    <t>1 шт</t>
  </si>
  <si>
    <t>Эльма</t>
  </si>
  <si>
    <t>санит. вырубка, обрезка, вывоз, утилизация деревьев</t>
  </si>
  <si>
    <t>Вкртикаль</t>
  </si>
  <si>
    <t>аварийный ремонт кровли  кв.76</t>
  </si>
  <si>
    <t>13 кв.м</t>
  </si>
  <si>
    <t>План по статье "текущий ремонт" на 2019 год</t>
  </si>
  <si>
    <r>
      <t xml:space="preserve">ИСХ </t>
    </r>
    <r>
      <rPr>
        <b/>
        <u/>
        <sz val="9"/>
        <color theme="1"/>
        <rFont val="Calibri"/>
        <family val="2"/>
        <charset val="204"/>
        <scheme val="minor"/>
      </rPr>
      <t xml:space="preserve"> №  265/02 от 11.02.2019 г.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</si>
</sst>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7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4" fontId="0" fillId="0" borderId="0" xfId="0" applyNumberFormat="1"/>
    <xf numFmtId="0" fontId="0" fillId="2" borderId="0" xfId="0" applyFill="1" applyAlignment="1">
      <alignment horizontal="center"/>
    </xf>
    <xf numFmtId="164" fontId="12" fillId="0" borderId="0" xfId="0" applyNumberFormat="1" applyFont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64" fontId="9" fillId="0" borderId="2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 wrapText="1"/>
    </xf>
    <xf numFmtId="164" fontId="9" fillId="0" borderId="10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2" fontId="9" fillId="0" borderId="10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4" fillId="0" borderId="0" xfId="0" applyFont="1" applyFill="1"/>
    <xf numFmtId="0" fontId="0" fillId="0" borderId="0" xfId="0" applyFill="1" applyAlignment="1">
      <alignment horizontal="center"/>
    </xf>
    <xf numFmtId="0" fontId="4" fillId="0" borderId="8" xfId="0" applyFont="1" applyFill="1" applyBorder="1" applyAlignment="1"/>
    <xf numFmtId="0" fontId="0" fillId="0" borderId="7" xfId="0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9" fillId="0" borderId="1" xfId="0" applyFont="1" applyFill="1" applyBorder="1" applyAlignment="1"/>
    <xf numFmtId="0" fontId="9" fillId="0" borderId="10" xfId="0" applyFont="1" applyFill="1" applyBorder="1" applyAlignment="1">
      <alignment wrapText="1"/>
    </xf>
    <xf numFmtId="0" fontId="9" fillId="0" borderId="7" xfId="0" applyFont="1" applyFill="1" applyBorder="1" applyAlignment="1">
      <alignment wrapText="1"/>
    </xf>
    <xf numFmtId="0" fontId="9" fillId="0" borderId="8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center" wrapText="1"/>
    </xf>
    <xf numFmtId="164" fontId="6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0" fillId="0" borderId="7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0" fillId="0" borderId="8" xfId="0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2" fontId="1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49" fontId="10" fillId="0" borderId="8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9" fillId="0" borderId="2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0" borderId="4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2" xfId="0" applyFont="1" applyBorder="1" applyAlignment="1">
      <alignment wrapText="1"/>
    </xf>
    <xf numFmtId="164" fontId="3" fillId="0" borderId="3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2" xfId="0" applyFont="1" applyBorder="1" applyAlignment="1"/>
    <xf numFmtId="0" fontId="0" fillId="0" borderId="8" xfId="0" applyBorder="1" applyAlignment="1"/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0" fillId="0" borderId="7" xfId="0" applyBorder="1" applyAlignment="1"/>
    <xf numFmtId="0" fontId="6" fillId="0" borderId="2" xfId="0" applyFont="1" applyBorder="1" applyAlignment="1">
      <alignment horizontal="center"/>
    </xf>
    <xf numFmtId="0" fontId="4" fillId="0" borderId="8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2" fontId="3" fillId="0" borderId="3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164" fontId="9" fillId="0" borderId="3" xfId="0" applyNumberFormat="1" applyFont="1" applyBorder="1" applyAlignment="1">
      <alignment horizontal="center" wrapText="1"/>
    </xf>
    <xf numFmtId="164" fontId="9" fillId="0" borderId="5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left" wrapText="1"/>
    </xf>
    <xf numFmtId="0" fontId="0" fillId="0" borderId="8" xfId="0" applyFill="1" applyBorder="1" applyAlignment="1">
      <alignment horizontal="left" wrapText="1"/>
    </xf>
    <xf numFmtId="0" fontId="7" fillId="2" borderId="10" xfId="0" applyFont="1" applyFill="1" applyBorder="1" applyAlignment="1">
      <alignment wrapText="1"/>
    </xf>
    <xf numFmtId="0" fontId="7" fillId="0" borderId="10" xfId="0" applyFont="1" applyBorder="1" applyAlignment="1">
      <alignment wrapText="1"/>
    </xf>
    <xf numFmtId="0" fontId="9" fillId="0" borderId="7" xfId="0" applyFont="1" applyFill="1" applyBorder="1" applyAlignment="1">
      <alignment wrapText="1"/>
    </xf>
    <xf numFmtId="164" fontId="9" fillId="0" borderId="3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0" fillId="0" borderId="8" xfId="0" applyNumberFormat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workbookViewId="0">
      <selection activeCell="A4" sqref="A4:XFD4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148</v>
      </c>
      <c r="C1" s="1"/>
    </row>
    <row r="2" spans="1:4" ht="15" customHeight="1" x14ac:dyDescent="0.25">
      <c r="A2" s="2" t="s">
        <v>53</v>
      </c>
      <c r="C2" s="4"/>
    </row>
    <row r="3" spans="1:4" ht="15.75" x14ac:dyDescent="0.25">
      <c r="B3" s="4" t="s">
        <v>10</v>
      </c>
      <c r="C3" s="23" t="s">
        <v>115</v>
      </c>
    </row>
    <row r="4" spans="1:4" ht="14.25" customHeight="1" x14ac:dyDescent="0.25">
      <c r="A4" s="21" t="s">
        <v>169</v>
      </c>
      <c r="C4" s="4"/>
    </row>
    <row r="5" spans="1:4" ht="15" customHeight="1" x14ac:dyDescent="0.25">
      <c r="A5" s="4" t="s">
        <v>8</v>
      </c>
      <c r="C5" s="4"/>
    </row>
    <row r="6" spans="1:4" s="22" customFormat="1" ht="12.75" customHeight="1" x14ac:dyDescent="0.25">
      <c r="A6" s="4" t="s">
        <v>54</v>
      </c>
      <c r="C6" s="20"/>
    </row>
    <row r="7" spans="1:4" s="22" customFormat="1" ht="12.75" customHeight="1" x14ac:dyDescent="0.25">
      <c r="A7" s="5"/>
      <c r="B7"/>
      <c r="C7"/>
      <c r="D7"/>
    </row>
    <row r="8" spans="1:4" s="3" customFormat="1" ht="15" customHeight="1" x14ac:dyDescent="0.25">
      <c r="A8" s="12" t="s">
        <v>0</v>
      </c>
      <c r="B8" s="13" t="s">
        <v>9</v>
      </c>
      <c r="C8" s="26" t="s">
        <v>51</v>
      </c>
      <c r="D8" s="9"/>
    </row>
    <row r="9" spans="1:4" s="3" customFormat="1" ht="12" customHeight="1" x14ac:dyDescent="0.25">
      <c r="A9" s="12" t="s">
        <v>1</v>
      </c>
      <c r="B9" s="13" t="s">
        <v>11</v>
      </c>
      <c r="C9" s="111" t="s">
        <v>12</v>
      </c>
      <c r="D9" s="112"/>
    </row>
    <row r="10" spans="1:4" s="3" customFormat="1" ht="24" customHeight="1" x14ac:dyDescent="0.25">
      <c r="A10" s="12" t="s">
        <v>2</v>
      </c>
      <c r="B10" s="14" t="s">
        <v>13</v>
      </c>
      <c r="C10" s="113" t="s">
        <v>79</v>
      </c>
      <c r="D10" s="114"/>
    </row>
    <row r="11" spans="1:4" s="3" customFormat="1" ht="15" customHeight="1" x14ac:dyDescent="0.25">
      <c r="A11" s="12" t="s">
        <v>3</v>
      </c>
      <c r="B11" s="13" t="s">
        <v>14</v>
      </c>
      <c r="C11" s="111" t="s">
        <v>15</v>
      </c>
      <c r="D11" s="112"/>
    </row>
    <row r="12" spans="1:4" s="3" customFormat="1" ht="17.25" customHeight="1" x14ac:dyDescent="0.25">
      <c r="A12" s="117">
        <v>5</v>
      </c>
      <c r="B12" s="117" t="s">
        <v>100</v>
      </c>
      <c r="C12" s="52" t="s">
        <v>101</v>
      </c>
      <c r="D12" s="53" t="s">
        <v>102</v>
      </c>
    </row>
    <row r="13" spans="1:4" s="3" customFormat="1" ht="14.25" customHeight="1" x14ac:dyDescent="0.25">
      <c r="A13" s="117"/>
      <c r="B13" s="117"/>
      <c r="C13" s="52" t="s">
        <v>103</v>
      </c>
      <c r="D13" s="53" t="s">
        <v>104</v>
      </c>
    </row>
    <row r="14" spans="1:4" s="3" customFormat="1" x14ac:dyDescent="0.25">
      <c r="A14" s="117"/>
      <c r="B14" s="117"/>
      <c r="C14" s="52" t="s">
        <v>105</v>
      </c>
      <c r="D14" s="53" t="s">
        <v>106</v>
      </c>
    </row>
    <row r="15" spans="1:4" s="3" customFormat="1" ht="16.5" customHeight="1" x14ac:dyDescent="0.25">
      <c r="A15" s="117"/>
      <c r="B15" s="117"/>
      <c r="C15" s="52" t="s">
        <v>107</v>
      </c>
      <c r="D15" s="53" t="s">
        <v>108</v>
      </c>
    </row>
    <row r="16" spans="1:4" s="3" customFormat="1" ht="16.5" customHeight="1" x14ac:dyDescent="0.25">
      <c r="A16" s="117"/>
      <c r="B16" s="117"/>
      <c r="C16" s="52" t="s">
        <v>109</v>
      </c>
      <c r="D16" s="53" t="s">
        <v>110</v>
      </c>
    </row>
    <row r="17" spans="1:4" s="5" customFormat="1" ht="15.75" customHeight="1" x14ac:dyDescent="0.25">
      <c r="A17" s="117"/>
      <c r="B17" s="117"/>
      <c r="C17" s="52" t="s">
        <v>111</v>
      </c>
      <c r="D17" s="53" t="s">
        <v>112</v>
      </c>
    </row>
    <row r="18" spans="1:4" s="5" customFormat="1" ht="15.75" customHeight="1" x14ac:dyDescent="0.25">
      <c r="A18" s="117"/>
      <c r="B18" s="117"/>
      <c r="C18" s="54" t="s">
        <v>113</v>
      </c>
      <c r="D18" s="53" t="s">
        <v>114</v>
      </c>
    </row>
    <row r="19" spans="1:4" ht="18" customHeight="1" x14ac:dyDescent="0.25">
      <c r="A19" s="12" t="s">
        <v>4</v>
      </c>
      <c r="B19" s="13" t="s">
        <v>16</v>
      </c>
      <c r="C19" s="118" t="s">
        <v>97</v>
      </c>
      <c r="D19" s="119"/>
    </row>
    <row r="20" spans="1:4" s="5" customFormat="1" ht="15.75" customHeight="1" x14ac:dyDescent="0.25">
      <c r="A20" s="12" t="s">
        <v>5</v>
      </c>
      <c r="B20" s="13" t="s">
        <v>17</v>
      </c>
      <c r="C20" s="120" t="s">
        <v>59</v>
      </c>
      <c r="D20" s="121"/>
    </row>
    <row r="21" spans="1:4" s="5" customFormat="1" ht="15" customHeight="1" x14ac:dyDescent="0.25">
      <c r="A21" s="12" t="s">
        <v>6</v>
      </c>
      <c r="B21" s="13" t="s">
        <v>18</v>
      </c>
      <c r="C21" s="113" t="s">
        <v>19</v>
      </c>
      <c r="D21" s="122"/>
    </row>
    <row r="22" spans="1:4" ht="13.5" customHeight="1" x14ac:dyDescent="0.25">
      <c r="A22" s="24"/>
      <c r="B22" s="25"/>
      <c r="C22" s="24"/>
      <c r="D22" s="24"/>
    </row>
    <row r="23" spans="1:4" x14ac:dyDescent="0.25">
      <c r="A23" s="8" t="s">
        <v>20</v>
      </c>
      <c r="B23" s="16"/>
      <c r="C23" s="16"/>
      <c r="D23" s="16"/>
    </row>
    <row r="24" spans="1:4" ht="12.75" customHeight="1" x14ac:dyDescent="0.25">
      <c r="A24" s="15"/>
      <c r="B24" s="16"/>
      <c r="C24" s="16"/>
      <c r="D24" s="16"/>
    </row>
    <row r="25" spans="1:4" ht="23.25" x14ac:dyDescent="0.25">
      <c r="A25" s="6"/>
      <c r="B25" s="17" t="s">
        <v>21</v>
      </c>
      <c r="C25" s="7" t="s">
        <v>22</v>
      </c>
      <c r="D25" s="50" t="s">
        <v>23</v>
      </c>
    </row>
    <row r="26" spans="1:4" ht="23.25" customHeight="1" x14ac:dyDescent="0.25">
      <c r="A26" s="108" t="s">
        <v>26</v>
      </c>
      <c r="B26" s="109"/>
      <c r="C26" s="109"/>
      <c r="D26" s="110"/>
    </row>
    <row r="27" spans="1:4" ht="12" customHeight="1" x14ac:dyDescent="0.25">
      <c r="A27" s="47"/>
      <c r="B27" s="48"/>
      <c r="C27" s="48"/>
      <c r="D27" s="49"/>
    </row>
    <row r="28" spans="1:4" x14ac:dyDescent="0.25">
      <c r="A28" s="7">
        <v>1</v>
      </c>
      <c r="B28" s="6" t="s">
        <v>116</v>
      </c>
      <c r="C28" s="6" t="s">
        <v>24</v>
      </c>
      <c r="D28" s="6" t="s">
        <v>25</v>
      </c>
    </row>
    <row r="29" spans="1:4" ht="14.25" customHeight="1" x14ac:dyDescent="0.25">
      <c r="A29" s="19" t="s">
        <v>27</v>
      </c>
      <c r="B29" s="18"/>
      <c r="C29" s="18"/>
      <c r="D29" s="18"/>
    </row>
    <row r="30" spans="1:4" ht="13.5" customHeight="1" x14ac:dyDescent="0.25">
      <c r="A30" s="7">
        <v>1</v>
      </c>
      <c r="B30" s="6" t="s">
        <v>120</v>
      </c>
      <c r="C30" s="6" t="s">
        <v>117</v>
      </c>
      <c r="D30" s="10" t="s">
        <v>98</v>
      </c>
    </row>
    <row r="31" spans="1:4" x14ac:dyDescent="0.25">
      <c r="A31" s="19" t="s">
        <v>43</v>
      </c>
      <c r="B31" s="18"/>
      <c r="C31" s="18"/>
      <c r="D31" s="18"/>
    </row>
    <row r="32" spans="1:4" x14ac:dyDescent="0.25">
      <c r="A32" s="19" t="s">
        <v>44</v>
      </c>
      <c r="B32" s="18"/>
      <c r="C32" s="18"/>
      <c r="D32" s="18"/>
    </row>
    <row r="33" spans="1:4" x14ac:dyDescent="0.25">
      <c r="A33" s="7">
        <v>1</v>
      </c>
      <c r="B33" s="6" t="s">
        <v>28</v>
      </c>
      <c r="C33" s="6" t="s">
        <v>121</v>
      </c>
      <c r="D33" s="6" t="s">
        <v>29</v>
      </c>
    </row>
    <row r="34" spans="1:4" x14ac:dyDescent="0.25">
      <c r="A34" s="19" t="s">
        <v>30</v>
      </c>
      <c r="B34" s="18"/>
      <c r="C34" s="18"/>
      <c r="D34" s="18"/>
    </row>
    <row r="35" spans="1:4" x14ac:dyDescent="0.25">
      <c r="A35" s="7">
        <v>1</v>
      </c>
      <c r="B35" s="6" t="s">
        <v>31</v>
      </c>
      <c r="C35" s="6" t="s">
        <v>24</v>
      </c>
      <c r="D35" s="6" t="s">
        <v>32</v>
      </c>
    </row>
    <row r="36" spans="1:4" ht="15" customHeight="1" x14ac:dyDescent="0.25">
      <c r="A36" s="19" t="s">
        <v>33</v>
      </c>
      <c r="B36" s="18"/>
      <c r="C36" s="18"/>
      <c r="D36" s="18"/>
    </row>
    <row r="37" spans="1:4" x14ac:dyDescent="0.25">
      <c r="A37" s="7">
        <v>1</v>
      </c>
      <c r="B37" s="6" t="s">
        <v>34</v>
      </c>
      <c r="C37" s="6" t="s">
        <v>24</v>
      </c>
      <c r="D37" s="6" t="s">
        <v>25</v>
      </c>
    </row>
    <row r="38" spans="1:4" x14ac:dyDescent="0.25">
      <c r="A38" s="27"/>
      <c r="B38" s="11"/>
      <c r="C38" s="11"/>
      <c r="D38" s="11"/>
    </row>
    <row r="39" spans="1:4" x14ac:dyDescent="0.25">
      <c r="A39" s="4" t="s">
        <v>52</v>
      </c>
      <c r="B39" s="18"/>
      <c r="C39" s="18"/>
      <c r="D39" s="18"/>
    </row>
    <row r="40" spans="1:4" ht="15" customHeight="1" x14ac:dyDescent="0.25">
      <c r="A40" s="7">
        <v>1</v>
      </c>
      <c r="B40" s="6" t="s">
        <v>35</v>
      </c>
      <c r="C40" s="115">
        <v>1986</v>
      </c>
      <c r="D40" s="116"/>
    </row>
    <row r="41" spans="1:4" x14ac:dyDescent="0.25">
      <c r="A41" s="7">
        <v>2</v>
      </c>
      <c r="B41" s="6" t="s">
        <v>37</v>
      </c>
      <c r="C41" s="115">
        <v>12</v>
      </c>
      <c r="D41" s="116"/>
    </row>
    <row r="42" spans="1:4" x14ac:dyDescent="0.25">
      <c r="A42" s="7">
        <v>3</v>
      </c>
      <c r="B42" s="6" t="s">
        <v>38</v>
      </c>
      <c r="C42" s="115">
        <v>1</v>
      </c>
      <c r="D42" s="116"/>
    </row>
    <row r="43" spans="1:4" ht="15" customHeight="1" x14ac:dyDescent="0.25">
      <c r="A43" s="7">
        <v>4</v>
      </c>
      <c r="B43" s="6" t="s">
        <v>36</v>
      </c>
      <c r="C43" s="115">
        <v>2</v>
      </c>
      <c r="D43" s="116"/>
    </row>
    <row r="44" spans="1:4" x14ac:dyDescent="0.25">
      <c r="A44" s="7">
        <v>5</v>
      </c>
      <c r="B44" s="6" t="s">
        <v>39</v>
      </c>
      <c r="C44" s="115">
        <v>1</v>
      </c>
      <c r="D44" s="116"/>
    </row>
    <row r="45" spans="1:4" x14ac:dyDescent="0.25">
      <c r="A45" s="7">
        <v>6</v>
      </c>
      <c r="B45" s="6" t="s">
        <v>40</v>
      </c>
      <c r="C45" s="115">
        <v>3638.6</v>
      </c>
      <c r="D45" s="116"/>
    </row>
    <row r="46" spans="1:4" ht="15" customHeight="1" x14ac:dyDescent="0.25">
      <c r="A46" s="7">
        <v>7</v>
      </c>
      <c r="B46" s="6" t="s">
        <v>41</v>
      </c>
      <c r="C46" s="115" t="s">
        <v>123</v>
      </c>
      <c r="D46" s="116"/>
    </row>
    <row r="47" spans="1:4" x14ac:dyDescent="0.25">
      <c r="A47" s="7">
        <v>8</v>
      </c>
      <c r="B47" s="6" t="s">
        <v>42</v>
      </c>
      <c r="C47" s="115" t="s">
        <v>153</v>
      </c>
      <c r="D47" s="116"/>
    </row>
    <row r="48" spans="1:4" x14ac:dyDescent="0.25">
      <c r="A48" s="7">
        <v>9</v>
      </c>
      <c r="B48" s="6" t="s">
        <v>122</v>
      </c>
      <c r="C48" s="115">
        <v>146</v>
      </c>
      <c r="D48" s="114"/>
    </row>
    <row r="49" spans="1:4" x14ac:dyDescent="0.25">
      <c r="A49" s="7">
        <v>10</v>
      </c>
      <c r="B49" s="6" t="s">
        <v>78</v>
      </c>
      <c r="C49" s="123" t="s">
        <v>118</v>
      </c>
      <c r="D49" s="116"/>
    </row>
    <row r="50" spans="1:4" x14ac:dyDescent="0.25">
      <c r="A50" s="4"/>
    </row>
    <row r="51" spans="1:4" x14ac:dyDescent="0.25">
      <c r="A51" s="4"/>
    </row>
    <row r="53" spans="1:4" x14ac:dyDescent="0.25">
      <c r="A53" s="55"/>
      <c r="B53" s="55"/>
      <c r="C53" s="56"/>
      <c r="D53" s="57"/>
    </row>
    <row r="54" spans="1:4" x14ac:dyDescent="0.25">
      <c r="A54" s="55"/>
      <c r="B54" s="55"/>
      <c r="C54" s="56"/>
      <c r="D54" s="57"/>
    </row>
    <row r="55" spans="1:4" x14ac:dyDescent="0.25">
      <c r="A55" s="55"/>
      <c r="B55" s="55"/>
      <c r="C55" s="56"/>
      <c r="D55" s="57"/>
    </row>
    <row r="56" spans="1:4" x14ac:dyDescent="0.25">
      <c r="A56" s="55"/>
      <c r="B56" s="55"/>
      <c r="C56" s="56"/>
      <c r="D56" s="57"/>
    </row>
    <row r="57" spans="1:4" x14ac:dyDescent="0.25">
      <c r="A57" s="55"/>
      <c r="B57" s="55"/>
      <c r="C57" s="58"/>
      <c r="D57" s="57"/>
    </row>
    <row r="58" spans="1:4" x14ac:dyDescent="0.25">
      <c r="A58" s="55"/>
      <c r="B58" s="55"/>
      <c r="C58" s="59"/>
      <c r="D58" s="57"/>
    </row>
  </sheetData>
  <mergeCells count="19">
    <mergeCell ref="C49:D49"/>
    <mergeCell ref="C43:D43"/>
    <mergeCell ref="C44:D44"/>
    <mergeCell ref="C45:D45"/>
    <mergeCell ref="C46:D46"/>
    <mergeCell ref="C47:D47"/>
    <mergeCell ref="C48:D48"/>
    <mergeCell ref="A26:D26"/>
    <mergeCell ref="C9:D9"/>
    <mergeCell ref="C10:D10"/>
    <mergeCell ref="C11:D11"/>
    <mergeCell ref="C42:D42"/>
    <mergeCell ref="C40:D40"/>
    <mergeCell ref="C41:D41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94"/>
  <sheetViews>
    <sheetView topLeftCell="A69" workbookViewId="0">
      <selection activeCell="H86" sqref="H86"/>
    </sheetView>
  </sheetViews>
  <sheetFormatPr defaultRowHeight="15" x14ac:dyDescent="0.25"/>
  <cols>
    <col min="1" max="1" width="15.85546875" customWidth="1"/>
    <col min="2" max="2" width="13.42578125" style="29" customWidth="1"/>
    <col min="3" max="3" width="8.5703125" style="43" customWidth="1"/>
    <col min="4" max="4" width="8.28515625" customWidth="1"/>
    <col min="5" max="5" width="9" style="34" customWidth="1"/>
    <col min="6" max="6" width="9.7109375" style="34" customWidth="1"/>
    <col min="7" max="7" width="10.140625" style="34" customWidth="1"/>
    <col min="8" max="8" width="11.85546875" style="29" customWidth="1"/>
  </cols>
  <sheetData>
    <row r="1" spans="1:10" x14ac:dyDescent="0.25">
      <c r="A1" s="81" t="s">
        <v>128</v>
      </c>
      <c r="B1" s="3"/>
      <c r="C1" s="82"/>
      <c r="D1" s="82"/>
      <c r="E1" s="3"/>
      <c r="F1" s="3"/>
      <c r="G1" s="3"/>
      <c r="H1" s="3"/>
    </row>
    <row r="2" spans="1:10" ht="13.5" customHeight="1" x14ac:dyDescent="0.25">
      <c r="A2" s="81" t="s">
        <v>149</v>
      </c>
      <c r="B2" s="3"/>
      <c r="C2" s="82"/>
      <c r="D2" s="82"/>
      <c r="E2" s="3"/>
      <c r="F2" s="3"/>
      <c r="G2" s="3"/>
      <c r="H2" s="3"/>
    </row>
    <row r="3" spans="1:10" ht="56.25" customHeight="1" x14ac:dyDescent="0.25">
      <c r="A3" s="137" t="s">
        <v>66</v>
      </c>
      <c r="B3" s="162"/>
      <c r="C3" s="80" t="s">
        <v>129</v>
      </c>
      <c r="D3" s="28" t="s">
        <v>67</v>
      </c>
      <c r="E3" s="28" t="s">
        <v>68</v>
      </c>
      <c r="F3" s="28" t="s">
        <v>69</v>
      </c>
      <c r="G3" s="35" t="s">
        <v>70</v>
      </c>
      <c r="H3" s="28" t="s">
        <v>71</v>
      </c>
    </row>
    <row r="4" spans="1:10" ht="24" customHeight="1" x14ac:dyDescent="0.25">
      <c r="A4" s="166" t="s">
        <v>150</v>
      </c>
      <c r="B4" s="167"/>
      <c r="C4" s="80"/>
      <c r="D4" s="28">
        <v>-396.22</v>
      </c>
      <c r="E4" s="28"/>
      <c r="F4" s="28"/>
      <c r="G4" s="35"/>
      <c r="H4" s="28"/>
    </row>
    <row r="5" spans="1:10" ht="20.25" customHeight="1" x14ac:dyDescent="0.25">
      <c r="A5" s="71" t="s">
        <v>126</v>
      </c>
      <c r="B5" s="83"/>
      <c r="C5" s="80"/>
      <c r="D5" s="92">
        <v>76.53</v>
      </c>
      <c r="E5" s="28"/>
      <c r="F5" s="28"/>
      <c r="G5" s="35"/>
      <c r="H5" s="28"/>
    </row>
    <row r="6" spans="1:10" ht="18.75" customHeight="1" x14ac:dyDescent="0.25">
      <c r="A6" s="71" t="s">
        <v>127</v>
      </c>
      <c r="B6" s="83"/>
      <c r="C6" s="80"/>
      <c r="D6" s="92">
        <v>-472.75</v>
      </c>
      <c r="E6" s="28"/>
      <c r="F6" s="28"/>
      <c r="G6" s="35"/>
      <c r="H6" s="28"/>
    </row>
    <row r="7" spans="1:10" ht="20.25" customHeight="1" x14ac:dyDescent="0.25">
      <c r="A7" s="163" t="s">
        <v>151</v>
      </c>
      <c r="B7" s="168"/>
      <c r="C7" s="168"/>
      <c r="D7" s="168"/>
      <c r="E7" s="168"/>
      <c r="F7" s="168"/>
      <c r="G7" s="168"/>
      <c r="H7" s="169"/>
    </row>
    <row r="8" spans="1:10" ht="17.25" customHeight="1" x14ac:dyDescent="0.25">
      <c r="A8" s="137" t="s">
        <v>72</v>
      </c>
      <c r="B8" s="154"/>
      <c r="C8" s="40">
        <v>21.13</v>
      </c>
      <c r="D8" s="69">
        <v>-278.69</v>
      </c>
      <c r="E8" s="69">
        <f>E12+E15+E18+E21+E24+E27</f>
        <v>914.81000000000017</v>
      </c>
      <c r="F8" s="69">
        <f>F12+F15+F18+F21+F24+F27</f>
        <v>946.76</v>
      </c>
      <c r="G8" s="69">
        <f>F8</f>
        <v>946.76</v>
      </c>
      <c r="H8" s="67">
        <f>F8-E8+D8</f>
        <v>-246.74000000000018</v>
      </c>
    </row>
    <row r="9" spans="1:10" x14ac:dyDescent="0.25">
      <c r="A9" s="36" t="s">
        <v>73</v>
      </c>
      <c r="B9" s="37"/>
      <c r="C9" s="41">
        <f>C8-C10</f>
        <v>19.016999999999999</v>
      </c>
      <c r="D9" s="46">
        <f>D8-D10</f>
        <v>-250.821</v>
      </c>
      <c r="E9" s="46">
        <f>E8-E10</f>
        <v>823.32900000000018</v>
      </c>
      <c r="F9" s="46">
        <f>F8-F10</f>
        <v>852.08399999999995</v>
      </c>
      <c r="G9" s="46">
        <f>G8-G10</f>
        <v>852.08399999999995</v>
      </c>
      <c r="H9" s="46">
        <f t="shared" ref="H9:H10" si="0">F9-E9+D9</f>
        <v>-222.06600000000023</v>
      </c>
    </row>
    <row r="10" spans="1:10" x14ac:dyDescent="0.25">
      <c r="A10" s="135" t="s">
        <v>74</v>
      </c>
      <c r="B10" s="136"/>
      <c r="C10" s="41">
        <f>C8*10%</f>
        <v>2.113</v>
      </c>
      <c r="D10" s="46">
        <f>D8*10%</f>
        <v>-27.869</v>
      </c>
      <c r="E10" s="46">
        <f>E8*10%</f>
        <v>91.481000000000023</v>
      </c>
      <c r="F10" s="46">
        <f>F8*10%</f>
        <v>94.676000000000002</v>
      </c>
      <c r="G10" s="46">
        <f>G8*10%</f>
        <v>94.676000000000002</v>
      </c>
      <c r="H10" s="46">
        <f t="shared" si="0"/>
        <v>-24.674000000000021</v>
      </c>
    </row>
    <row r="11" spans="1:10" ht="12.75" customHeight="1" x14ac:dyDescent="0.25">
      <c r="A11" s="163" t="s">
        <v>75</v>
      </c>
      <c r="B11" s="160"/>
      <c r="C11" s="160"/>
      <c r="D11" s="160"/>
      <c r="E11" s="160"/>
      <c r="F11" s="160"/>
      <c r="G11" s="160"/>
      <c r="H11" s="154"/>
    </row>
    <row r="12" spans="1:10" x14ac:dyDescent="0.25">
      <c r="A12" s="164" t="s">
        <v>55</v>
      </c>
      <c r="B12" s="165"/>
      <c r="C12" s="40">
        <v>5.65</v>
      </c>
      <c r="D12" s="65">
        <v>-87.57</v>
      </c>
      <c r="E12" s="65">
        <v>246.71</v>
      </c>
      <c r="F12" s="65">
        <v>257.67</v>
      </c>
      <c r="G12" s="65">
        <f>F12</f>
        <v>257.67</v>
      </c>
      <c r="H12" s="46">
        <f>F12-E12+D12</f>
        <v>-76.609999999999985</v>
      </c>
      <c r="J12" s="62"/>
    </row>
    <row r="13" spans="1:10" x14ac:dyDescent="0.25">
      <c r="A13" s="36" t="s">
        <v>73</v>
      </c>
      <c r="B13" s="37"/>
      <c r="C13" s="41">
        <f>C12-C14</f>
        <v>5.085</v>
      </c>
      <c r="D13" s="46">
        <f>D12-D14</f>
        <v>-78.812999999999988</v>
      </c>
      <c r="E13" s="46">
        <f>E12-E14</f>
        <v>222.03900000000002</v>
      </c>
      <c r="F13" s="46">
        <f>F12-F14</f>
        <v>231.90300000000002</v>
      </c>
      <c r="G13" s="46">
        <f>G12-G14</f>
        <v>231.90300000000002</v>
      </c>
      <c r="H13" s="46">
        <f t="shared" ref="H13:H30" si="1">F13-E13+D13</f>
        <v>-68.948999999999984</v>
      </c>
    </row>
    <row r="14" spans="1:10" x14ac:dyDescent="0.25">
      <c r="A14" s="135" t="s">
        <v>74</v>
      </c>
      <c r="B14" s="136"/>
      <c r="C14" s="41">
        <f>C12*10%</f>
        <v>0.56500000000000006</v>
      </c>
      <c r="D14" s="46">
        <f>D12*10%</f>
        <v>-8.7569999999999997</v>
      </c>
      <c r="E14" s="46">
        <f>E12*10%</f>
        <v>24.671000000000003</v>
      </c>
      <c r="F14" s="46">
        <f>F12*10%</f>
        <v>25.767000000000003</v>
      </c>
      <c r="G14" s="46">
        <f>G12*10%</f>
        <v>25.767000000000003</v>
      </c>
      <c r="H14" s="46">
        <f t="shared" si="1"/>
        <v>-7.6609999999999996</v>
      </c>
    </row>
    <row r="15" spans="1:10" ht="21.75" customHeight="1" x14ac:dyDescent="0.25">
      <c r="A15" s="164" t="s">
        <v>45</v>
      </c>
      <c r="B15" s="165"/>
      <c r="C15" s="40">
        <v>3.45</v>
      </c>
      <c r="D15" s="65">
        <v>-52.61</v>
      </c>
      <c r="E15" s="65">
        <v>150.63</v>
      </c>
      <c r="F15" s="65">
        <v>157.41</v>
      </c>
      <c r="G15" s="65">
        <f>F15</f>
        <v>157.41</v>
      </c>
      <c r="H15" s="46">
        <f t="shared" si="1"/>
        <v>-45.83</v>
      </c>
    </row>
    <row r="16" spans="1:10" ht="15.75" customHeight="1" x14ac:dyDescent="0.25">
      <c r="A16" s="36" t="s">
        <v>73</v>
      </c>
      <c r="B16" s="37"/>
      <c r="C16" s="41">
        <f>C15-C17</f>
        <v>3.105</v>
      </c>
      <c r="D16" s="46">
        <f>D15-D17</f>
        <v>-47.348999999999997</v>
      </c>
      <c r="E16" s="46">
        <f>E15-E17</f>
        <v>135.56700000000001</v>
      </c>
      <c r="F16" s="46">
        <f>F15-F17</f>
        <v>141.66899999999998</v>
      </c>
      <c r="G16" s="46">
        <f>G15-G17</f>
        <v>141.66899999999998</v>
      </c>
      <c r="H16" s="46">
        <f t="shared" si="1"/>
        <v>-41.247000000000021</v>
      </c>
    </row>
    <row r="17" spans="1:8" ht="12.75" customHeight="1" x14ac:dyDescent="0.25">
      <c r="A17" s="135" t="s">
        <v>74</v>
      </c>
      <c r="B17" s="136"/>
      <c r="C17" s="41">
        <f>C15*10%</f>
        <v>0.34500000000000003</v>
      </c>
      <c r="D17" s="46">
        <f>D15*10%</f>
        <v>-5.2610000000000001</v>
      </c>
      <c r="E17" s="46">
        <f>E15*10%</f>
        <v>15.063000000000001</v>
      </c>
      <c r="F17" s="46">
        <f>F15*10%</f>
        <v>15.741</v>
      </c>
      <c r="G17" s="46">
        <f>G15*10%</f>
        <v>15.741</v>
      </c>
      <c r="H17" s="46">
        <f t="shared" si="1"/>
        <v>-4.5830000000000011</v>
      </c>
    </row>
    <row r="18" spans="1:8" ht="15.75" customHeight="1" x14ac:dyDescent="0.25">
      <c r="A18" s="164" t="s">
        <v>56</v>
      </c>
      <c r="B18" s="165"/>
      <c r="C18" s="39">
        <v>2.37</v>
      </c>
      <c r="D18" s="65">
        <v>-36.409999999999997</v>
      </c>
      <c r="E18" s="65">
        <v>103.48</v>
      </c>
      <c r="F18" s="65">
        <v>108.13</v>
      </c>
      <c r="G18" s="65">
        <f>F18</f>
        <v>108.13</v>
      </c>
      <c r="H18" s="46">
        <f t="shared" si="1"/>
        <v>-31.760000000000005</v>
      </c>
    </row>
    <row r="19" spans="1:8" ht="13.5" customHeight="1" x14ac:dyDescent="0.25">
      <c r="A19" s="36" t="s">
        <v>73</v>
      </c>
      <c r="B19" s="37"/>
      <c r="C19" s="41">
        <f>C18-C20</f>
        <v>2.133</v>
      </c>
      <c r="D19" s="46">
        <f>D18-D20</f>
        <v>-32.768999999999998</v>
      </c>
      <c r="E19" s="46">
        <f>E18-E20</f>
        <v>93.132000000000005</v>
      </c>
      <c r="F19" s="46">
        <f>F18-F20</f>
        <v>97.316999999999993</v>
      </c>
      <c r="G19" s="46">
        <f>G18-G20</f>
        <v>97.316999999999993</v>
      </c>
      <c r="H19" s="46">
        <f t="shared" si="1"/>
        <v>-28.58400000000001</v>
      </c>
    </row>
    <row r="20" spans="1:8" ht="12.75" customHeight="1" x14ac:dyDescent="0.25">
      <c r="A20" s="135" t="s">
        <v>74</v>
      </c>
      <c r="B20" s="136"/>
      <c r="C20" s="41">
        <f>C18*10%</f>
        <v>0.23700000000000002</v>
      </c>
      <c r="D20" s="46">
        <f>D18*10%</f>
        <v>-3.641</v>
      </c>
      <c r="E20" s="46">
        <f>E18*10%</f>
        <v>10.348000000000001</v>
      </c>
      <c r="F20" s="46">
        <f>F18*10%</f>
        <v>10.813000000000001</v>
      </c>
      <c r="G20" s="46">
        <f>G18*10%</f>
        <v>10.813000000000001</v>
      </c>
      <c r="H20" s="46">
        <f t="shared" si="1"/>
        <v>-3.1760000000000002</v>
      </c>
    </row>
    <row r="21" spans="1:8" ht="14.25" customHeight="1" x14ac:dyDescent="0.25">
      <c r="A21" s="164" t="s">
        <v>57</v>
      </c>
      <c r="B21" s="165"/>
      <c r="C21" s="42">
        <v>1.1100000000000001</v>
      </c>
      <c r="D21" s="46">
        <v>-17.11</v>
      </c>
      <c r="E21" s="46">
        <v>48.46</v>
      </c>
      <c r="F21" s="46">
        <v>50.64</v>
      </c>
      <c r="G21" s="46">
        <f>F21</f>
        <v>50.64</v>
      </c>
      <c r="H21" s="46">
        <f t="shared" si="1"/>
        <v>-14.93</v>
      </c>
    </row>
    <row r="22" spans="1:8" ht="13.5" customHeight="1" x14ac:dyDescent="0.25">
      <c r="A22" s="36" t="s">
        <v>73</v>
      </c>
      <c r="B22" s="37"/>
      <c r="C22" s="41">
        <f>C21-C23</f>
        <v>0.99900000000000011</v>
      </c>
      <c r="D22" s="46">
        <f>D21-D23</f>
        <v>-15.398999999999999</v>
      </c>
      <c r="E22" s="46">
        <f>E21-E23</f>
        <v>43.614000000000004</v>
      </c>
      <c r="F22" s="46">
        <f>F21-F23</f>
        <v>45.576000000000001</v>
      </c>
      <c r="G22" s="46">
        <f>G21-G23</f>
        <v>45.576000000000001</v>
      </c>
      <c r="H22" s="46">
        <f t="shared" si="1"/>
        <v>-13.437000000000003</v>
      </c>
    </row>
    <row r="23" spans="1:8" ht="15" customHeight="1" x14ac:dyDescent="0.25">
      <c r="A23" s="135" t="s">
        <v>74</v>
      </c>
      <c r="B23" s="136"/>
      <c r="C23" s="41">
        <f>C21*10%</f>
        <v>0.11100000000000002</v>
      </c>
      <c r="D23" s="46">
        <f>D21*10%</f>
        <v>-1.7110000000000001</v>
      </c>
      <c r="E23" s="46">
        <f>E21*10%</f>
        <v>4.8460000000000001</v>
      </c>
      <c r="F23" s="46">
        <f>F21*10%</f>
        <v>5.0640000000000001</v>
      </c>
      <c r="G23" s="46">
        <f>G21*10%</f>
        <v>5.0640000000000001</v>
      </c>
      <c r="H23" s="46">
        <f t="shared" si="1"/>
        <v>-1.4930000000000001</v>
      </c>
    </row>
    <row r="24" spans="1:8" ht="14.25" customHeight="1" x14ac:dyDescent="0.25">
      <c r="A24" s="10" t="s">
        <v>46</v>
      </c>
      <c r="B24" s="38"/>
      <c r="C24" s="42">
        <v>4.3600000000000003</v>
      </c>
      <c r="D24" s="46">
        <v>-53</v>
      </c>
      <c r="E24" s="46">
        <v>189.06</v>
      </c>
      <c r="F24" s="46">
        <v>192.68</v>
      </c>
      <c r="G24" s="46">
        <f>F24</f>
        <v>192.68</v>
      </c>
      <c r="H24" s="46">
        <f t="shared" si="1"/>
        <v>-49.379999999999995</v>
      </c>
    </row>
    <row r="25" spans="1:8" ht="14.25" customHeight="1" x14ac:dyDescent="0.25">
      <c r="A25" s="36" t="s">
        <v>73</v>
      </c>
      <c r="B25" s="37"/>
      <c r="C25" s="41">
        <f>C24-C26</f>
        <v>3.9240000000000004</v>
      </c>
      <c r="D25" s="46">
        <f>D24-D26</f>
        <v>-47.7</v>
      </c>
      <c r="E25" s="46">
        <f>E24-E26</f>
        <v>170.154</v>
      </c>
      <c r="F25" s="46">
        <f>F24-F26</f>
        <v>173.41200000000001</v>
      </c>
      <c r="G25" s="46">
        <f>G24-G26</f>
        <v>173.41200000000001</v>
      </c>
      <c r="H25" s="46">
        <f t="shared" si="1"/>
        <v>-44.441999999999993</v>
      </c>
    </row>
    <row r="26" spans="1:8" ht="13.5" customHeight="1" x14ac:dyDescent="0.25">
      <c r="A26" s="135" t="s">
        <v>74</v>
      </c>
      <c r="B26" s="136"/>
      <c r="C26" s="41">
        <f>C24*10%</f>
        <v>0.43600000000000005</v>
      </c>
      <c r="D26" s="46">
        <f>D24*10%</f>
        <v>-5.3000000000000007</v>
      </c>
      <c r="E26" s="46">
        <f>E24*10%</f>
        <v>18.906000000000002</v>
      </c>
      <c r="F26" s="46">
        <f>F24*10%</f>
        <v>19.268000000000001</v>
      </c>
      <c r="G26" s="46">
        <f>G24*10%</f>
        <v>19.268000000000001</v>
      </c>
      <c r="H26" s="46">
        <f t="shared" si="1"/>
        <v>-4.9380000000000024</v>
      </c>
    </row>
    <row r="27" spans="1:8" ht="14.25" customHeight="1" x14ac:dyDescent="0.25">
      <c r="A27" s="156" t="s">
        <v>47</v>
      </c>
      <c r="B27" s="157"/>
      <c r="C27" s="172">
        <v>4.1900000000000004</v>
      </c>
      <c r="D27" s="170">
        <v>-31.99</v>
      </c>
      <c r="E27" s="170">
        <v>176.47</v>
      </c>
      <c r="F27" s="170">
        <v>180.23</v>
      </c>
      <c r="G27" s="170">
        <f>F27</f>
        <v>180.23</v>
      </c>
      <c r="H27" s="46">
        <f t="shared" si="1"/>
        <v>-28.230000000000008</v>
      </c>
    </row>
    <row r="28" spans="1:8" ht="0.75" hidden="1" customHeight="1" x14ac:dyDescent="0.25">
      <c r="A28" s="158"/>
      <c r="B28" s="159"/>
      <c r="C28" s="173"/>
      <c r="D28" s="171"/>
      <c r="E28" s="171"/>
      <c r="F28" s="171"/>
      <c r="G28" s="171"/>
      <c r="H28" s="46">
        <f t="shared" si="1"/>
        <v>0</v>
      </c>
    </row>
    <row r="29" spans="1:8" x14ac:dyDescent="0.25">
      <c r="A29" s="36" t="s">
        <v>73</v>
      </c>
      <c r="B29" s="37"/>
      <c r="C29" s="41">
        <f>C27-C30</f>
        <v>3.7710000000000004</v>
      </c>
      <c r="D29" s="46">
        <f>D27-D30</f>
        <v>-28.79</v>
      </c>
      <c r="E29" s="46">
        <f>E27-E30</f>
        <v>158.82300000000001</v>
      </c>
      <c r="F29" s="46">
        <f>F27-F30</f>
        <v>162.20699999999999</v>
      </c>
      <c r="G29" s="46">
        <f>G27-G30</f>
        <v>162.20699999999999</v>
      </c>
      <c r="H29" s="46">
        <f t="shared" si="1"/>
        <v>-25.406000000000013</v>
      </c>
    </row>
    <row r="30" spans="1:8" x14ac:dyDescent="0.25">
      <c r="A30" s="135" t="s">
        <v>74</v>
      </c>
      <c r="B30" s="136"/>
      <c r="C30" s="41">
        <f>C27*10%</f>
        <v>0.41900000000000004</v>
      </c>
      <c r="D30" s="46">
        <v>-3.2</v>
      </c>
      <c r="E30" s="46">
        <f>E27*10%</f>
        <v>17.647000000000002</v>
      </c>
      <c r="F30" s="46">
        <f>F27*10%</f>
        <v>18.023</v>
      </c>
      <c r="G30" s="46">
        <f>G27*10%</f>
        <v>18.023</v>
      </c>
      <c r="H30" s="46">
        <f t="shared" si="1"/>
        <v>-2.8240000000000025</v>
      </c>
    </row>
    <row r="31" spans="1:8" s="3" customFormat="1" ht="9.75" customHeight="1" x14ac:dyDescent="0.25">
      <c r="A31" s="70"/>
      <c r="B31" s="84"/>
      <c r="C31" s="85"/>
      <c r="D31" s="86"/>
      <c r="E31" s="86"/>
      <c r="F31" s="86"/>
      <c r="G31" s="70"/>
      <c r="H31" s="86"/>
    </row>
    <row r="32" spans="1:8" s="4" customFormat="1" ht="15" customHeight="1" x14ac:dyDescent="0.25">
      <c r="A32" s="137" t="s">
        <v>48</v>
      </c>
      <c r="B32" s="138"/>
      <c r="C32" s="42">
        <v>7.8</v>
      </c>
      <c r="D32" s="67">
        <v>-185.27</v>
      </c>
      <c r="E32" s="67">
        <v>337.55</v>
      </c>
      <c r="F32" s="67">
        <v>350.75</v>
      </c>
      <c r="G32" s="68">
        <f>G33+G34</f>
        <v>124.06</v>
      </c>
      <c r="H32" s="67">
        <f>F32-E32-G32+D32+F32</f>
        <v>54.620000000000005</v>
      </c>
    </row>
    <row r="33" spans="1:10" ht="13.5" customHeight="1" x14ac:dyDescent="0.25">
      <c r="A33" s="36" t="s">
        <v>76</v>
      </c>
      <c r="B33" s="37"/>
      <c r="C33" s="41">
        <f>C32-C34</f>
        <v>7.02</v>
      </c>
      <c r="D33" s="46">
        <v>-180.85</v>
      </c>
      <c r="E33" s="46">
        <f>E32-E34</f>
        <v>303.79500000000002</v>
      </c>
      <c r="F33" s="46">
        <f>F32-F34</f>
        <v>315.67500000000001</v>
      </c>
      <c r="G33" s="66">
        <v>88.98</v>
      </c>
      <c r="H33" s="67">
        <f t="shared" ref="H33:H34" si="2">F33-E33-G33+D33+F33</f>
        <v>57.725000000000023</v>
      </c>
    </row>
    <row r="34" spans="1:10" ht="12.75" customHeight="1" x14ac:dyDescent="0.25">
      <c r="A34" s="135" t="s">
        <v>74</v>
      </c>
      <c r="B34" s="136"/>
      <c r="C34" s="41">
        <f>C32*10%</f>
        <v>0.78</v>
      </c>
      <c r="D34" s="46">
        <v>-4.42</v>
      </c>
      <c r="E34" s="46">
        <f>E32*10%</f>
        <v>33.755000000000003</v>
      </c>
      <c r="F34" s="46">
        <f>F32*10%</f>
        <v>35.075000000000003</v>
      </c>
      <c r="G34" s="46">
        <v>35.08</v>
      </c>
      <c r="H34" s="67">
        <f t="shared" si="2"/>
        <v>-3.1049999999999969</v>
      </c>
    </row>
    <row r="35" spans="1:10" ht="12.75" customHeight="1" x14ac:dyDescent="0.25">
      <c r="A35" s="103"/>
      <c r="B35" s="104"/>
      <c r="C35" s="41"/>
      <c r="D35" s="46"/>
      <c r="E35" s="46"/>
      <c r="F35" s="46"/>
      <c r="G35" s="98"/>
      <c r="H35" s="67"/>
    </row>
    <row r="36" spans="1:10" ht="12.75" customHeight="1" x14ac:dyDescent="0.25">
      <c r="A36" s="127" t="s">
        <v>141</v>
      </c>
      <c r="B36" s="128"/>
      <c r="C36" s="41"/>
      <c r="D36" s="67">
        <v>-8.7899999999999991</v>
      </c>
      <c r="E36" s="67">
        <f>E38+E39+E40+E41</f>
        <v>48.5</v>
      </c>
      <c r="F36" s="67">
        <f>F38+F39+F40+F41</f>
        <v>47.949999999999996</v>
      </c>
      <c r="G36" s="68">
        <v>47.95</v>
      </c>
      <c r="H36" s="67">
        <f>F36-E36-G36+D36+F36</f>
        <v>-9.3400000000000105</v>
      </c>
    </row>
    <row r="37" spans="1:10" ht="12.75" customHeight="1" x14ac:dyDescent="0.25">
      <c r="A37" s="36" t="s">
        <v>142</v>
      </c>
      <c r="B37" s="99"/>
      <c r="C37" s="41"/>
      <c r="D37" s="46"/>
      <c r="E37" s="46"/>
      <c r="F37" s="46"/>
      <c r="G37" s="98"/>
      <c r="H37" s="67"/>
    </row>
    <row r="38" spans="1:10" ht="12.75" customHeight="1" x14ac:dyDescent="0.25">
      <c r="A38" s="129" t="s">
        <v>143</v>
      </c>
      <c r="B38" s="130"/>
      <c r="C38" s="41"/>
      <c r="D38" s="46">
        <v>-0.41</v>
      </c>
      <c r="E38" s="46">
        <v>2.4900000000000002</v>
      </c>
      <c r="F38" s="46">
        <v>2.44</v>
      </c>
      <c r="G38" s="46">
        <v>2.44</v>
      </c>
      <c r="H38" s="105">
        <f t="shared" ref="H38:H41" si="3">F38-E38</f>
        <v>-5.0000000000000266E-2</v>
      </c>
    </row>
    <row r="39" spans="1:10" ht="12.75" customHeight="1" x14ac:dyDescent="0.25">
      <c r="A39" s="129" t="s">
        <v>145</v>
      </c>
      <c r="B39" s="130"/>
      <c r="C39" s="41"/>
      <c r="D39" s="46">
        <v>-1.95</v>
      </c>
      <c r="E39" s="46">
        <v>12.66</v>
      </c>
      <c r="F39" s="46">
        <v>12.36</v>
      </c>
      <c r="G39" s="46">
        <v>12.36</v>
      </c>
      <c r="H39" s="105">
        <f t="shared" si="3"/>
        <v>-0.30000000000000071</v>
      </c>
    </row>
    <row r="40" spans="1:10" ht="12.75" customHeight="1" x14ac:dyDescent="0.25">
      <c r="A40" s="129" t="s">
        <v>146</v>
      </c>
      <c r="B40" s="130"/>
      <c r="C40" s="41"/>
      <c r="D40" s="46">
        <v>-6.2</v>
      </c>
      <c r="E40" s="46">
        <v>30.97</v>
      </c>
      <c r="F40" s="46">
        <v>30.9</v>
      </c>
      <c r="G40" s="46">
        <v>30.9</v>
      </c>
      <c r="H40" s="105">
        <f t="shared" si="3"/>
        <v>-7.0000000000000284E-2</v>
      </c>
    </row>
    <row r="41" spans="1:10" ht="12.75" customHeight="1" x14ac:dyDescent="0.25">
      <c r="A41" s="129" t="s">
        <v>144</v>
      </c>
      <c r="B41" s="130"/>
      <c r="C41" s="41"/>
      <c r="D41" s="46">
        <v>-0.23</v>
      </c>
      <c r="E41" s="46">
        <v>2.38</v>
      </c>
      <c r="F41" s="46">
        <v>2.25</v>
      </c>
      <c r="G41" s="46">
        <v>2.25</v>
      </c>
      <c r="H41" s="105">
        <f t="shared" si="3"/>
        <v>-0.12999999999999989</v>
      </c>
    </row>
    <row r="42" spans="1:10" x14ac:dyDescent="0.25">
      <c r="A42" s="72" t="s">
        <v>132</v>
      </c>
      <c r="B42" s="87"/>
      <c r="C42" s="40"/>
      <c r="D42" s="73"/>
      <c r="E42" s="40">
        <f>E8+E32+E36</f>
        <v>1300.8600000000001</v>
      </c>
      <c r="F42" s="40">
        <f t="shared" ref="F42:G42" si="4">F8+F32+F36</f>
        <v>1345.46</v>
      </c>
      <c r="G42" s="40">
        <f t="shared" si="4"/>
        <v>1118.77</v>
      </c>
      <c r="H42" s="69"/>
      <c r="I42" s="4"/>
      <c r="J42" s="4"/>
    </row>
    <row r="43" spans="1:10" x14ac:dyDescent="0.25">
      <c r="A43" s="72" t="s">
        <v>133</v>
      </c>
      <c r="B43" s="87"/>
      <c r="C43" s="40"/>
      <c r="D43" s="73"/>
      <c r="E43" s="40"/>
      <c r="F43" s="40"/>
      <c r="G43" s="74"/>
      <c r="H43" s="69"/>
      <c r="I43" s="4"/>
      <c r="J43" s="4"/>
    </row>
    <row r="44" spans="1:10" ht="0.75" hidden="1" customHeight="1" x14ac:dyDescent="0.25">
      <c r="A44" s="139" t="s">
        <v>135</v>
      </c>
      <c r="B44" s="140"/>
      <c r="C44" s="145"/>
      <c r="D44" s="148">
        <v>43.48</v>
      </c>
      <c r="E44" s="148">
        <v>7.93</v>
      </c>
      <c r="F44" s="148">
        <v>6.61</v>
      </c>
      <c r="G44" s="151">
        <v>1.1200000000000001</v>
      </c>
      <c r="H44" s="181">
        <f>F44-E44+D44+F44-G44</f>
        <v>47.65</v>
      </c>
    </row>
    <row r="45" spans="1:10" ht="7.5" customHeight="1" x14ac:dyDescent="0.25">
      <c r="A45" s="141"/>
      <c r="B45" s="142"/>
      <c r="C45" s="146"/>
      <c r="D45" s="149"/>
      <c r="E45" s="149"/>
      <c r="F45" s="149"/>
      <c r="G45" s="155"/>
      <c r="H45" s="182"/>
    </row>
    <row r="46" spans="1:10" ht="6.75" customHeight="1" x14ac:dyDescent="0.25">
      <c r="A46" s="141"/>
      <c r="B46" s="142"/>
      <c r="C46" s="146"/>
      <c r="D46" s="149"/>
      <c r="E46" s="149"/>
      <c r="F46" s="149"/>
      <c r="G46" s="155"/>
      <c r="H46" s="182"/>
    </row>
    <row r="47" spans="1:10" ht="8.25" customHeight="1" x14ac:dyDescent="0.25">
      <c r="A47" s="143"/>
      <c r="B47" s="144"/>
      <c r="C47" s="147"/>
      <c r="D47" s="150"/>
      <c r="E47" s="150"/>
      <c r="F47" s="150"/>
      <c r="G47" s="152"/>
      <c r="H47" s="183"/>
    </row>
    <row r="48" spans="1:10" ht="8.25" customHeight="1" x14ac:dyDescent="0.25">
      <c r="A48" s="156" t="s">
        <v>58</v>
      </c>
      <c r="B48" s="157"/>
      <c r="C48" s="145"/>
      <c r="D48" s="148">
        <v>-0.33</v>
      </c>
      <c r="E48" s="145">
        <f>E44*17%</f>
        <v>1.3481000000000001</v>
      </c>
      <c r="F48" s="145">
        <v>1.1200000000000001</v>
      </c>
      <c r="G48" s="151">
        <v>1.1200000000000001</v>
      </c>
      <c r="H48" s="174">
        <f>F48-E48+D48+F48-G48</f>
        <v>-0.55810000000000004</v>
      </c>
    </row>
    <row r="49" spans="1:8" ht="4.5" customHeight="1" x14ac:dyDescent="0.25">
      <c r="A49" s="158"/>
      <c r="B49" s="159"/>
      <c r="C49" s="147"/>
      <c r="D49" s="150"/>
      <c r="E49" s="147"/>
      <c r="F49" s="147"/>
      <c r="G49" s="152"/>
      <c r="H49" s="175"/>
    </row>
    <row r="50" spans="1:8" ht="25.5" customHeight="1" x14ac:dyDescent="0.25">
      <c r="A50" s="131" t="s">
        <v>136</v>
      </c>
      <c r="B50" s="132"/>
      <c r="C50" s="41">
        <v>150</v>
      </c>
      <c r="D50" s="7">
        <v>14.95</v>
      </c>
      <c r="E50" s="7">
        <v>4.8</v>
      </c>
      <c r="F50" s="7">
        <v>4.8</v>
      </c>
      <c r="G50" s="51">
        <v>0.82</v>
      </c>
      <c r="H50" s="106">
        <f>D50+F50-G50</f>
        <v>18.93</v>
      </c>
    </row>
    <row r="51" spans="1:8" ht="15.75" customHeight="1" x14ac:dyDescent="0.25">
      <c r="A51" s="133" t="s">
        <v>77</v>
      </c>
      <c r="B51" s="126"/>
      <c r="C51" s="41">
        <f>C50*17%</f>
        <v>25.500000000000004</v>
      </c>
      <c r="D51" s="7">
        <v>0</v>
      </c>
      <c r="E51" s="41">
        <f>E50*17%</f>
        <v>0.81600000000000006</v>
      </c>
      <c r="F51" s="7">
        <v>0.82</v>
      </c>
      <c r="G51" s="94">
        <v>0.82</v>
      </c>
      <c r="H51" s="7">
        <v>0</v>
      </c>
    </row>
    <row r="52" spans="1:8" ht="15.75" customHeight="1" x14ac:dyDescent="0.25">
      <c r="A52" s="102"/>
      <c r="B52" s="101"/>
      <c r="C52" s="41"/>
      <c r="D52" s="7"/>
      <c r="E52" s="41"/>
      <c r="F52" s="7"/>
      <c r="G52" s="100"/>
      <c r="H52" s="7"/>
    </row>
    <row r="53" spans="1:8" ht="15.75" customHeight="1" x14ac:dyDescent="0.25">
      <c r="A53" s="131" t="s">
        <v>137</v>
      </c>
      <c r="B53" s="132"/>
      <c r="C53" s="41">
        <v>700</v>
      </c>
      <c r="D53" s="7">
        <v>13.94</v>
      </c>
      <c r="E53" s="41">
        <v>8.4</v>
      </c>
      <c r="F53" s="7">
        <v>8.4</v>
      </c>
      <c r="G53" s="94">
        <v>1.43</v>
      </c>
      <c r="H53" s="106">
        <f>F53-G53+D53</f>
        <v>20.91</v>
      </c>
    </row>
    <row r="54" spans="1:8" ht="16.5" customHeight="1" x14ac:dyDescent="0.25">
      <c r="A54" s="133" t="s">
        <v>58</v>
      </c>
      <c r="B54" s="126"/>
      <c r="C54" s="95"/>
      <c r="D54" s="96">
        <v>0</v>
      </c>
      <c r="E54" s="95">
        <v>1.43</v>
      </c>
      <c r="F54" s="96">
        <v>1.43</v>
      </c>
      <c r="G54" s="97">
        <v>1.43</v>
      </c>
      <c r="H54" s="96">
        <v>0</v>
      </c>
    </row>
    <row r="55" spans="1:8" ht="17.25" customHeight="1" x14ac:dyDescent="0.25">
      <c r="A55" s="131" t="s">
        <v>138</v>
      </c>
      <c r="B55" s="132"/>
      <c r="C55" s="95" t="s">
        <v>139</v>
      </c>
      <c r="D55" s="96">
        <v>4.16</v>
      </c>
      <c r="E55" s="95">
        <v>3</v>
      </c>
      <c r="F55" s="96">
        <v>3</v>
      </c>
      <c r="G55" s="97">
        <v>0.5</v>
      </c>
      <c r="H55" s="107">
        <f>F55-G55+D55</f>
        <v>6.66</v>
      </c>
    </row>
    <row r="56" spans="1:8" ht="15" customHeight="1" x14ac:dyDescent="0.25">
      <c r="A56" s="133" t="s">
        <v>58</v>
      </c>
      <c r="B56" s="126"/>
      <c r="C56" s="95"/>
      <c r="D56" s="96">
        <v>0</v>
      </c>
      <c r="E56" s="95">
        <v>0.5</v>
      </c>
      <c r="F56" s="96">
        <v>0.5</v>
      </c>
      <c r="G56" s="97">
        <v>0.5</v>
      </c>
      <c r="H56" s="96">
        <v>0</v>
      </c>
    </row>
    <row r="57" spans="1:8" x14ac:dyDescent="0.25">
      <c r="A57" s="176" t="s">
        <v>134</v>
      </c>
      <c r="B57" s="177"/>
      <c r="C57" s="40"/>
      <c r="D57" s="73"/>
      <c r="E57" s="40">
        <f>E44+E50+E53+E55</f>
        <v>24.130000000000003</v>
      </c>
      <c r="F57" s="40">
        <f t="shared" ref="F57:G57" si="5">F44+F50+F53+F55</f>
        <v>22.810000000000002</v>
      </c>
      <c r="G57" s="40">
        <f t="shared" si="5"/>
        <v>3.87</v>
      </c>
      <c r="H57" s="69"/>
    </row>
    <row r="58" spans="1:8" x14ac:dyDescent="0.25">
      <c r="A58" s="127" t="s">
        <v>124</v>
      </c>
      <c r="B58" s="128"/>
      <c r="C58" s="7"/>
      <c r="D58" s="7"/>
      <c r="E58" s="42">
        <f>E42+E57</f>
        <v>1324.9900000000002</v>
      </c>
      <c r="F58" s="42">
        <f t="shared" ref="F58:G58" si="6">F42+F57</f>
        <v>1368.27</v>
      </c>
      <c r="G58" s="42">
        <f t="shared" si="6"/>
        <v>1122.6399999999999</v>
      </c>
      <c r="H58" s="7"/>
    </row>
    <row r="59" spans="1:8" ht="16.5" customHeight="1" x14ac:dyDescent="0.25">
      <c r="A59" s="180" t="s">
        <v>125</v>
      </c>
      <c r="B59" s="167"/>
      <c r="C59" s="86"/>
      <c r="D59" s="86">
        <v>-396.22</v>
      </c>
      <c r="E59" s="73"/>
      <c r="F59" s="73"/>
      <c r="G59" s="86"/>
      <c r="H59" s="65">
        <f>F58-E58+D59+F58-G58</f>
        <v>-107.31000000000017</v>
      </c>
    </row>
    <row r="60" spans="1:8" ht="21" customHeight="1" x14ac:dyDescent="0.25">
      <c r="A60" s="180" t="s">
        <v>152</v>
      </c>
      <c r="B60" s="180"/>
      <c r="C60" s="88"/>
      <c r="D60" s="88"/>
      <c r="E60" s="69"/>
      <c r="F60" s="40"/>
      <c r="G60" s="40"/>
      <c r="H60" s="69">
        <f>H61+H62</f>
        <v>-107.31000000000019</v>
      </c>
    </row>
    <row r="61" spans="1:8" ht="23.25" x14ac:dyDescent="0.25">
      <c r="A61" s="89" t="s">
        <v>126</v>
      </c>
      <c r="B61" s="89"/>
      <c r="C61" s="88"/>
      <c r="D61" s="88"/>
      <c r="E61" s="69"/>
      <c r="F61" s="40"/>
      <c r="G61" s="40"/>
      <c r="H61" s="69">
        <f>H44+H50+H53+H55</f>
        <v>94.149999999999991</v>
      </c>
    </row>
    <row r="62" spans="1:8" ht="23.25" x14ac:dyDescent="0.25">
      <c r="A62" s="90" t="s">
        <v>127</v>
      </c>
      <c r="B62" s="91"/>
      <c r="C62" s="88"/>
      <c r="D62" s="88"/>
      <c r="E62" s="69"/>
      <c r="F62" s="40"/>
      <c r="G62" s="40"/>
      <c r="H62" s="69">
        <f>H8+H32+H36</f>
        <v>-201.46000000000018</v>
      </c>
    </row>
    <row r="63" spans="1:8" x14ac:dyDescent="0.25">
      <c r="A63" s="75"/>
      <c r="B63" s="76"/>
      <c r="C63" s="77"/>
      <c r="D63" s="78"/>
      <c r="E63" s="77"/>
      <c r="F63" s="77"/>
      <c r="G63" s="77"/>
      <c r="H63" s="79"/>
    </row>
    <row r="64" spans="1:8" ht="25.5" customHeight="1" x14ac:dyDescent="0.25">
      <c r="A64" s="178"/>
      <c r="B64" s="179"/>
      <c r="C64" s="179"/>
      <c r="D64" s="179"/>
      <c r="E64" s="179"/>
      <c r="F64" s="179"/>
      <c r="G64" s="179"/>
      <c r="H64" s="179"/>
    </row>
    <row r="65" spans="1:9" ht="23.25" customHeight="1" x14ac:dyDescent="0.25">
      <c r="A65" s="20" t="s">
        <v>154</v>
      </c>
      <c r="D65" s="22"/>
      <c r="E65" s="60"/>
      <c r="F65" s="60"/>
      <c r="G65" s="60"/>
    </row>
    <row r="66" spans="1:9" x14ac:dyDescent="0.25">
      <c r="A66" s="161" t="s">
        <v>60</v>
      </c>
      <c r="B66" s="136"/>
      <c r="C66" s="136"/>
      <c r="D66" s="114"/>
      <c r="E66" s="30" t="s">
        <v>61</v>
      </c>
      <c r="F66" s="30" t="s">
        <v>62</v>
      </c>
      <c r="G66" s="30" t="s">
        <v>130</v>
      </c>
      <c r="H66" s="7"/>
    </row>
    <row r="67" spans="1:9" ht="18" customHeight="1" x14ac:dyDescent="0.25">
      <c r="A67" s="124" t="s">
        <v>155</v>
      </c>
      <c r="B67" s="125"/>
      <c r="C67" s="125"/>
      <c r="D67" s="126"/>
      <c r="E67" s="31">
        <v>43282</v>
      </c>
      <c r="F67" s="30">
        <v>1</v>
      </c>
      <c r="G67" s="32">
        <v>20.7</v>
      </c>
      <c r="H67" s="7" t="s">
        <v>156</v>
      </c>
      <c r="I67" s="29"/>
    </row>
    <row r="68" spans="1:9" ht="18" customHeight="1" x14ac:dyDescent="0.25">
      <c r="A68" s="124" t="s">
        <v>158</v>
      </c>
      <c r="B68" s="125"/>
      <c r="C68" s="125"/>
      <c r="D68" s="126"/>
      <c r="E68" s="31">
        <v>43191</v>
      </c>
      <c r="F68" s="30" t="s">
        <v>159</v>
      </c>
      <c r="G68" s="32">
        <v>1.95</v>
      </c>
      <c r="H68" s="7" t="s">
        <v>160</v>
      </c>
      <c r="I68" s="29"/>
    </row>
    <row r="69" spans="1:9" ht="18" customHeight="1" x14ac:dyDescent="0.25">
      <c r="A69" s="124" t="s">
        <v>161</v>
      </c>
      <c r="B69" s="125"/>
      <c r="C69" s="125"/>
      <c r="D69" s="126"/>
      <c r="E69" s="31">
        <v>43405</v>
      </c>
      <c r="F69" s="30" t="s">
        <v>162</v>
      </c>
      <c r="G69" s="32">
        <v>1.75</v>
      </c>
      <c r="H69" s="7" t="s">
        <v>163</v>
      </c>
      <c r="I69" s="29"/>
    </row>
    <row r="70" spans="1:9" ht="18" customHeight="1" x14ac:dyDescent="0.25">
      <c r="A70" s="124" t="s">
        <v>164</v>
      </c>
      <c r="B70" s="125"/>
      <c r="C70" s="125"/>
      <c r="D70" s="126"/>
      <c r="E70" s="31">
        <v>43191</v>
      </c>
      <c r="F70" s="30" t="s">
        <v>159</v>
      </c>
      <c r="G70" s="32">
        <v>25</v>
      </c>
      <c r="H70" s="7" t="s">
        <v>165</v>
      </c>
      <c r="I70" s="29"/>
    </row>
    <row r="71" spans="1:9" ht="18" customHeight="1" x14ac:dyDescent="0.25">
      <c r="A71" s="124" t="s">
        <v>166</v>
      </c>
      <c r="B71" s="125"/>
      <c r="C71" s="125"/>
      <c r="D71" s="126"/>
      <c r="E71" s="31">
        <v>43282</v>
      </c>
      <c r="F71" s="30" t="s">
        <v>167</v>
      </c>
      <c r="G71" s="32">
        <v>38.36</v>
      </c>
      <c r="H71" s="7" t="s">
        <v>140</v>
      </c>
      <c r="I71" s="29"/>
    </row>
    <row r="72" spans="1:9" ht="27" customHeight="1" x14ac:dyDescent="0.25">
      <c r="A72" s="124" t="s">
        <v>157</v>
      </c>
      <c r="B72" s="125"/>
      <c r="C72" s="125"/>
      <c r="D72" s="126"/>
      <c r="E72" s="31">
        <v>43191</v>
      </c>
      <c r="F72" s="30">
        <v>2</v>
      </c>
      <c r="G72" s="32">
        <v>1.22</v>
      </c>
      <c r="H72" s="7" t="s">
        <v>131</v>
      </c>
      <c r="I72" s="29"/>
    </row>
    <row r="73" spans="1:9" x14ac:dyDescent="0.25">
      <c r="A73" s="153" t="s">
        <v>7</v>
      </c>
      <c r="B73" s="160"/>
      <c r="C73" s="160"/>
      <c r="D73" s="154"/>
      <c r="E73" s="31"/>
      <c r="F73" s="30"/>
      <c r="G73" s="32">
        <f>SUM(G67:G72)</f>
        <v>88.97999999999999</v>
      </c>
      <c r="H73" s="7"/>
    </row>
    <row r="74" spans="1:9" x14ac:dyDescent="0.25">
      <c r="A74" s="20" t="s">
        <v>49</v>
      </c>
      <c r="D74" s="22"/>
      <c r="E74" s="60"/>
      <c r="F74" s="60"/>
      <c r="G74" s="60"/>
    </row>
    <row r="75" spans="1:9" x14ac:dyDescent="0.25">
      <c r="A75" s="20" t="s">
        <v>50</v>
      </c>
      <c r="D75" s="22"/>
      <c r="E75" s="60"/>
      <c r="F75" s="60"/>
      <c r="G75" s="60"/>
    </row>
    <row r="76" spans="1:9" ht="23.25" customHeight="1" x14ac:dyDescent="0.25">
      <c r="A76" s="161" t="s">
        <v>64</v>
      </c>
      <c r="B76" s="136"/>
      <c r="C76" s="136"/>
      <c r="D76" s="136"/>
      <c r="E76" s="114"/>
      <c r="F76" s="30" t="s">
        <v>62</v>
      </c>
      <c r="G76" s="33" t="s">
        <v>63</v>
      </c>
    </row>
    <row r="77" spans="1:9" x14ac:dyDescent="0.25">
      <c r="A77" s="153" t="s">
        <v>65</v>
      </c>
      <c r="B77" s="160"/>
      <c r="C77" s="160"/>
      <c r="D77" s="160"/>
      <c r="E77" s="154"/>
      <c r="F77" s="30">
        <v>1</v>
      </c>
      <c r="G77" s="30">
        <v>21.04</v>
      </c>
    </row>
    <row r="78" spans="1:9" x14ac:dyDescent="0.25">
      <c r="A78" s="22"/>
      <c r="D78" s="22"/>
      <c r="E78" s="60"/>
      <c r="F78" s="60"/>
      <c r="G78" s="60"/>
    </row>
    <row r="79" spans="1:9" s="4" customFormat="1" x14ac:dyDescent="0.25">
      <c r="A79" s="20" t="s">
        <v>80</v>
      </c>
      <c r="B79" s="44"/>
      <c r="C79" s="45"/>
      <c r="D79" s="20"/>
      <c r="E79" s="61"/>
      <c r="F79" s="61"/>
      <c r="G79" s="61"/>
      <c r="H79" s="44"/>
    </row>
    <row r="80" spans="1:9" x14ac:dyDescent="0.25">
      <c r="A80" s="153" t="s">
        <v>81</v>
      </c>
      <c r="B80" s="154"/>
      <c r="C80" s="184" t="s">
        <v>82</v>
      </c>
      <c r="D80" s="154"/>
      <c r="E80" s="30" t="s">
        <v>83</v>
      </c>
      <c r="F80" s="30" t="s">
        <v>84</v>
      </c>
      <c r="G80" s="30" t="s">
        <v>85</v>
      </c>
    </row>
    <row r="81" spans="1:7" x14ac:dyDescent="0.25">
      <c r="A81" s="153" t="s">
        <v>99</v>
      </c>
      <c r="B81" s="154"/>
      <c r="C81" s="185" t="s">
        <v>86</v>
      </c>
      <c r="D81" s="186"/>
      <c r="E81" s="30">
        <v>3</v>
      </c>
      <c r="F81" s="30" t="s">
        <v>86</v>
      </c>
      <c r="G81" s="30" t="s">
        <v>86</v>
      </c>
    </row>
    <row r="82" spans="1:7" x14ac:dyDescent="0.25">
      <c r="A82" s="20"/>
      <c r="D82" s="22"/>
      <c r="E82" s="60"/>
      <c r="F82" s="60"/>
      <c r="G82" s="60"/>
    </row>
    <row r="83" spans="1:7" x14ac:dyDescent="0.25">
      <c r="A83" s="4" t="s">
        <v>119</v>
      </c>
      <c r="F83" s="63"/>
    </row>
    <row r="84" spans="1:7" x14ac:dyDescent="0.25">
      <c r="A84" s="20" t="s">
        <v>168</v>
      </c>
      <c r="B84" s="61"/>
      <c r="C84" s="64"/>
      <c r="D84" s="20"/>
      <c r="F84" s="63"/>
    </row>
    <row r="85" spans="1:7" ht="35.25" customHeight="1" x14ac:dyDescent="0.25">
      <c r="A85" s="134" t="s">
        <v>147</v>
      </c>
      <c r="B85" s="134"/>
      <c r="C85" s="134"/>
      <c r="D85" s="134"/>
      <c r="E85" s="134"/>
      <c r="F85" s="134"/>
      <c r="G85" s="134"/>
    </row>
    <row r="86" spans="1:7" ht="23.25" customHeight="1" x14ac:dyDescent="0.25">
      <c r="F86" s="63"/>
    </row>
    <row r="87" spans="1:7" ht="23.25" customHeight="1" x14ac:dyDescent="0.25">
      <c r="A87" s="22" t="s">
        <v>87</v>
      </c>
      <c r="B87" s="60"/>
      <c r="C87" s="93"/>
      <c r="D87" s="22"/>
      <c r="E87" s="60" t="s">
        <v>88</v>
      </c>
    </row>
    <row r="88" spans="1:7" x14ac:dyDescent="0.25">
      <c r="A88" s="22" t="s">
        <v>89</v>
      </c>
      <c r="B88" s="60"/>
      <c r="C88" s="93"/>
      <c r="D88" s="22"/>
      <c r="E88" s="60"/>
    </row>
    <row r="89" spans="1:7" x14ac:dyDescent="0.25">
      <c r="A89" s="22" t="s">
        <v>90</v>
      </c>
      <c r="B89" s="60"/>
      <c r="C89" s="93"/>
      <c r="D89" s="22"/>
      <c r="E89" s="60"/>
    </row>
    <row r="90" spans="1:7" x14ac:dyDescent="0.25">
      <c r="A90" s="22"/>
      <c r="B90" s="60"/>
      <c r="C90" s="93"/>
      <c r="D90" s="22"/>
      <c r="E90" s="60"/>
    </row>
    <row r="91" spans="1:7" x14ac:dyDescent="0.25">
      <c r="A91" s="22" t="s">
        <v>91</v>
      </c>
      <c r="B91" s="60"/>
      <c r="C91" s="93"/>
      <c r="D91" s="22"/>
      <c r="E91" s="60"/>
    </row>
    <row r="92" spans="1:7" x14ac:dyDescent="0.25">
      <c r="A92" s="22" t="s">
        <v>92</v>
      </c>
      <c r="B92" s="60"/>
      <c r="C92" s="93" t="s">
        <v>25</v>
      </c>
      <c r="D92" s="22"/>
      <c r="E92" s="60"/>
    </row>
    <row r="93" spans="1:7" x14ac:dyDescent="0.25">
      <c r="A93" s="22" t="s">
        <v>93</v>
      </c>
      <c r="B93" s="60"/>
      <c r="C93" s="93" t="s">
        <v>94</v>
      </c>
      <c r="D93" s="22"/>
      <c r="E93" s="60"/>
    </row>
    <row r="94" spans="1:7" x14ac:dyDescent="0.25">
      <c r="A94" s="22" t="s">
        <v>95</v>
      </c>
      <c r="B94" s="60"/>
      <c r="C94" s="93" t="s">
        <v>96</v>
      </c>
      <c r="D94" s="22"/>
      <c r="E94" s="60"/>
    </row>
  </sheetData>
  <mergeCells count="69">
    <mergeCell ref="C80:D80"/>
    <mergeCell ref="C81:D81"/>
    <mergeCell ref="A80:B80"/>
    <mergeCell ref="A76:E76"/>
    <mergeCell ref="A77:E77"/>
    <mergeCell ref="H48:H49"/>
    <mergeCell ref="E44:E47"/>
    <mergeCell ref="A57:B57"/>
    <mergeCell ref="A64:H64"/>
    <mergeCell ref="A50:B50"/>
    <mergeCell ref="C48:C49"/>
    <mergeCell ref="D48:D49"/>
    <mergeCell ref="E48:E49"/>
    <mergeCell ref="F48:F49"/>
    <mergeCell ref="A58:B58"/>
    <mergeCell ref="A59:B59"/>
    <mergeCell ref="A60:B60"/>
    <mergeCell ref="H44:H47"/>
    <mergeCell ref="A51:B51"/>
    <mergeCell ref="A53:B53"/>
    <mergeCell ref="A54:B54"/>
    <mergeCell ref="A14:B14"/>
    <mergeCell ref="A15:B15"/>
    <mergeCell ref="A17:B17"/>
    <mergeCell ref="A18:B18"/>
    <mergeCell ref="A21:B21"/>
    <mergeCell ref="A20:B20"/>
    <mergeCell ref="A23:B23"/>
    <mergeCell ref="G27:G28"/>
    <mergeCell ref="A26:B26"/>
    <mergeCell ref="A27:B28"/>
    <mergeCell ref="C27:C28"/>
    <mergeCell ref="D27:D28"/>
    <mergeCell ref="E27:E28"/>
    <mergeCell ref="F27:F28"/>
    <mergeCell ref="A3:B3"/>
    <mergeCell ref="A8:B8"/>
    <mergeCell ref="A10:B10"/>
    <mergeCell ref="A11:H11"/>
    <mergeCell ref="A12:B12"/>
    <mergeCell ref="A4:B4"/>
    <mergeCell ref="A7:H7"/>
    <mergeCell ref="A85:G85"/>
    <mergeCell ref="A30:B30"/>
    <mergeCell ref="A32:B32"/>
    <mergeCell ref="A34:B34"/>
    <mergeCell ref="A44:B47"/>
    <mergeCell ref="C44:C47"/>
    <mergeCell ref="D44:D47"/>
    <mergeCell ref="G48:G49"/>
    <mergeCell ref="A81:B81"/>
    <mergeCell ref="F44:F47"/>
    <mergeCell ref="G44:G47"/>
    <mergeCell ref="A48:B49"/>
    <mergeCell ref="A73:D73"/>
    <mergeCell ref="A66:D66"/>
    <mergeCell ref="A72:D72"/>
    <mergeCell ref="A67:D67"/>
    <mergeCell ref="A71:D71"/>
    <mergeCell ref="A36:B36"/>
    <mergeCell ref="A38:B38"/>
    <mergeCell ref="A39:B39"/>
    <mergeCell ref="A40:B40"/>
    <mergeCell ref="A41:B41"/>
    <mergeCell ref="A55:B55"/>
    <mergeCell ref="A56:B56"/>
    <mergeCell ref="A68:D68"/>
    <mergeCell ref="A69:D69"/>
    <mergeCell ref="A70:D70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2019-02-06T00:46:43Z</cp:lastPrinted>
  <dcterms:created xsi:type="dcterms:W3CDTF">2013-02-18T04:38:06Z</dcterms:created>
  <dcterms:modified xsi:type="dcterms:W3CDTF">2019-02-13T00:46:48Z</dcterms:modified>
</cp:coreProperties>
</file>