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59" i="8"/>
  <c r="H60"/>
  <c r="H61"/>
  <c r="H62"/>
  <c r="H44"/>
  <c r="H55"/>
  <c r="H53"/>
  <c r="H41"/>
  <c r="H40"/>
  <c r="H39"/>
  <c r="H38"/>
  <c r="H36"/>
  <c r="F36"/>
  <c r="E36"/>
  <c r="G32"/>
  <c r="H32" s="1"/>
  <c r="G73"/>
  <c r="G57"/>
  <c r="F57"/>
  <c r="E57"/>
  <c r="F34"/>
  <c r="E34"/>
  <c r="E33" s="1"/>
  <c r="E48"/>
  <c r="H50"/>
  <c r="F8"/>
  <c r="F42" s="1"/>
  <c r="E8"/>
  <c r="E10" s="1"/>
  <c r="E9" s="1"/>
  <c r="C34"/>
  <c r="C33" s="1"/>
  <c r="C26"/>
  <c r="C25" s="1"/>
  <c r="C23"/>
  <c r="C22" s="1"/>
  <c r="C20"/>
  <c r="C19" s="1"/>
  <c r="C17"/>
  <c r="C16" s="1"/>
  <c r="G27"/>
  <c r="G30" s="1"/>
  <c r="G29" s="1"/>
  <c r="G24"/>
  <c r="G26" s="1"/>
  <c r="G25" s="1"/>
  <c r="G21"/>
  <c r="G23" s="1"/>
  <c r="G22" s="1"/>
  <c r="G18"/>
  <c r="G20" s="1"/>
  <c r="G19" s="1"/>
  <c r="G15"/>
  <c r="G17" s="1"/>
  <c r="G16" s="1"/>
  <c r="G12"/>
  <c r="G14" s="1"/>
  <c r="G13" s="1"/>
  <c r="H12"/>
  <c r="F30"/>
  <c r="F29" s="1"/>
  <c r="E30"/>
  <c r="E29" s="1"/>
  <c r="D30"/>
  <c r="D29" s="1"/>
  <c r="H28"/>
  <c r="H27"/>
  <c r="F26"/>
  <c r="F25" s="1"/>
  <c r="E26"/>
  <c r="E25" s="1"/>
  <c r="D26"/>
  <c r="H24"/>
  <c r="F23"/>
  <c r="F22" s="1"/>
  <c r="E23"/>
  <c r="E22" s="1"/>
  <c r="H21"/>
  <c r="F19"/>
  <c r="E20"/>
  <c r="E19" s="1"/>
  <c r="H18"/>
  <c r="F16"/>
  <c r="E17"/>
  <c r="E16" s="1"/>
  <c r="H15"/>
  <c r="F13"/>
  <c r="E14"/>
  <c r="E13" s="1"/>
  <c r="C51"/>
  <c r="E51"/>
  <c r="C30"/>
  <c r="C29" s="1"/>
  <c r="C14"/>
  <c r="C13" s="1"/>
  <c r="C10"/>
  <c r="C9" s="1"/>
  <c r="F10" l="1"/>
  <c r="F9" s="1"/>
  <c r="G8"/>
  <c r="E42"/>
  <c r="E58" s="1"/>
  <c r="H26"/>
  <c r="H23"/>
  <c r="D25"/>
  <c r="F58"/>
  <c r="F33"/>
  <c r="H33" s="1"/>
  <c r="H34"/>
  <c r="H25"/>
  <c r="H29"/>
  <c r="H30"/>
  <c r="H22"/>
  <c r="H19"/>
  <c r="H20"/>
  <c r="H17"/>
  <c r="H16"/>
  <c r="H14"/>
  <c r="H9"/>
  <c r="H13"/>
  <c r="H10"/>
  <c r="H8"/>
  <c r="G42" l="1"/>
  <c r="G58" s="1"/>
  <c r="G10"/>
  <c r="G9" s="1"/>
</calcChain>
</file>

<file path=xl/comments1.xml><?xml version="1.0" encoding="utf-8"?>
<comments xmlns="http://schemas.openxmlformats.org/spreadsheetml/2006/main">
  <authors>
    <author>BuhFN</author>
  </authors>
  <commentList>
    <comment ref="A44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Дом пионеров</t>
        </r>
      </text>
    </comment>
  </commentList>
</comments>
</file>

<file path=xl/sharedStrings.xml><?xml version="1.0" encoding="utf-8"?>
<sst xmlns="http://schemas.openxmlformats.org/spreadsheetml/2006/main" count="195" uniqueCount="169">
  <si>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</si>
  <si>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</si>
  <si>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</si>
  <si>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</si>
  <si>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</si>
  <si>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</si>
  <si>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</si>
  <si>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</si>
  <si>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</si>
  <si>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</si>
  <si>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</si>
  <si>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</si>
  <si>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</si>
  <si>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</si>
  <si>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</si>
  <si>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</si>
  <si>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</si>
  <si>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</si>
  <si>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</si>
  <si>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</si>
  <si>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</si>
  <si>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</si>
  <si>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</si>
  <si>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</si>
  <si>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</si>
  <si>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</si>
  <si>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</si>
  <si>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</si>
  <si>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</si>
  <si>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</si>
  <si>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</si>
  <si>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</si>
  <si>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</si>
  <si>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</si>
  <si>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</si>
  <si>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</si>
  <si>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</si>
  <si>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</si>
  <si>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</si>
  <si>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</si>
  <si>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</si>
  <si>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</si>
  <si>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</si>
  <si>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</si>
  <si>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</si>
  <si>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</si>
  <si>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</si>
  <si>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</si>
  <si>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</si>
  <si>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</si>
  <si>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</si>
  <si>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</si>
  <si>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</si>
  <si>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</si>
  <si>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</si>
  <si>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</si>
  <si>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</si>
  <si>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</si>
  <si>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</si>
  <si>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</si>
  <si>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</si>
  <si>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</si>
  <si>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</si>
  <si>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</si>
  <si>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</si>
  <si>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</si>
  <si>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</si>
  <si>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</si>
  <si>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</si>
  <si>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</si>
  <si>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</si>
  <si>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</si>
  <si>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</si>
  <si>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</si>
  <si>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</si>
  <si>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</si>
  <si>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</si>
  <si>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</si>
  <si>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</si>
  <si>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</si>
  <si>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</si>
  <si>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</si>
  <si>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</si>
  <si>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</si>
  <si>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</si>
  <si>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</si>
  <si>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</si>
  <si>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</si>
  <si>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</si>
  <si>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</si>
  <si>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</si>
  <si>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</si>
  <si>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</si>
  <si>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</si>
  <si>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</si>
  <si>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</si>
  <si>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</si>
  <si>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</si>
  <si>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2-673-747</t>
  </si>
  <si>
    <t>Некрасовская, 58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</si>
  <si>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</si>
  <si>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</si>
  <si>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</si>
  <si>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</si>
  <si>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</si>
  <si>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</si>
  <si>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</si>
  <si>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</si>
  <si>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</si>
  <si>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</si>
  <si>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</si>
  <si>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</si>
  <si>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</si>
  <si>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</si>
  <si>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</si>
  <si>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58 по ул. Некрасовская</t>
  </si>
  <si>
    <t>ООО " Сансервис"</t>
  </si>
  <si>
    <t>ул. Толстого, 25</t>
  </si>
  <si>
    <t>01.02.2008г.</t>
  </si>
  <si>
    <t>Часть 4</t>
  </si>
  <si>
    <t>ООО "Стройцентрприм"</t>
  </si>
  <si>
    <t>ул. Тунгусская, 8</t>
  </si>
  <si>
    <t>Колличество проживающих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</si>
  <si>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</si>
  <si>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обязательное страхование лифтов, исполн. ОСАО Ресо-Гарантия полис 111 № 0100299645</t>
  </si>
  <si>
    <t>113,3 кв.м.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</si>
  <si>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</si>
  <si>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</si>
  <si>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</si>
  <si>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</si>
  <si>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</si>
  <si>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</si>
  <si>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</si>
  <si>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Ресо-Гарантия</t>
  </si>
  <si>
    <t>Лифт-ДВ -1</t>
  </si>
  <si>
    <t>итого:</t>
  </si>
  <si>
    <t>прочие работы и услуги</t>
  </si>
  <si>
    <t>итого прочие:</t>
  </si>
  <si>
    <t>1. Текущий ремонт коммуникаций, проходящих через нежилые помещения</t>
  </si>
  <si>
    <t>2. Реклама в лифтах, исполн. ООО Правильный формат</t>
  </si>
  <si>
    <t>3.Ростелеком</t>
  </si>
  <si>
    <t>4.ИП Козицкий (интернет)</t>
  </si>
  <si>
    <t>750, 0</t>
  </si>
  <si>
    <t>ООО ТСГ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</si>
  <si>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</si>
  <si>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</si>
  <si>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</si>
  <si>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</si>
  <si>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</si>
  <si>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</si>
  <si>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</si>
  <si>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</si>
  <si>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</si>
  <si>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</si>
  <si>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</si>
  <si>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</si>
  <si>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ремонт редуктора в лифте</t>
  </si>
  <si>
    <t>устройство контейнерной площадки</t>
  </si>
  <si>
    <t>аварийный ремонт швов фасада</t>
  </si>
  <si>
    <t>574 п.м</t>
  </si>
  <si>
    <t>Альянс- Прим</t>
  </si>
  <si>
    <t>Всего:372,2 кв.м</t>
  </si>
  <si>
    <t>замена ОС в лифте п.1</t>
  </si>
  <si>
    <t>1 компл</t>
  </si>
  <si>
    <t>расчетный комплекс эл.учета энергии</t>
  </si>
  <si>
    <t>МУПВ ВПЭС</t>
  </si>
  <si>
    <t>План по статье "текущий ремонт" на 2018 год</t>
  </si>
  <si>
    <t>Предложение Управляющей компании: по мере накоплания средств - ремонт системы эл. Снабжения</t>
  </si>
  <si>
    <r>
      <t xml:space="preserve">ИСХ </t>
    </r>
    <r>
      <rPr>
        <b/>
        <u/>
        <sz val="9"/>
        <color theme="1"/>
        <rFont val="Calibri"/>
        <family val="2"/>
        <charset val="204"/>
        <scheme val="minor"/>
      </rPr>
      <t xml:space="preserve"> №     246/02 от 08.02.2018 г.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</si>
</sst>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164" fontId="12" fillId="0" borderId="0" xfId="0" applyNumberFormat="1" applyFont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164" fontId="9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4" fillId="0" borderId="8" xfId="0" applyFont="1" applyFill="1" applyBorder="1" applyAlignment="1"/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10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Font="1" applyBorder="1" applyAlignment="1"/>
    <xf numFmtId="0" fontId="0" fillId="0" borderId="8" xfId="0" applyBorder="1" applyAlignment="1"/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0" fillId="0" borderId="7" xfId="0" applyBorder="1" applyAlignment="1"/>
    <xf numFmtId="0" fontId="6" fillId="0" borderId="2" xfId="0" applyFont="1" applyBorder="1" applyAlignment="1">
      <alignment horizontal="center"/>
    </xf>
    <xf numFmtId="0" fontId="4" fillId="0" borderId="8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7" fillId="2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9" fillId="0" borderId="7" xfId="0" applyFont="1" applyFill="1" applyBorder="1" applyAlignment="1">
      <alignment wrapText="1"/>
    </xf>
    <xf numFmtId="164" fontId="9" fillId="0" borderId="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144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3" t="s">
        <v>115</v>
      </c>
    </row>
    <row r="4" spans="1:4" ht="14.25" customHeight="1">
      <c r="A4" s="21" t="s">
        <v>168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54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>
      <c r="A9" s="12" t="s">
        <v>1</v>
      </c>
      <c r="B9" s="13" t="s">
        <v>11</v>
      </c>
      <c r="C9" s="111" t="s">
        <v>12</v>
      </c>
      <c r="D9" s="112"/>
    </row>
    <row r="10" spans="1:4" s="3" customFormat="1" ht="24" customHeight="1">
      <c r="A10" s="12" t="s">
        <v>2</v>
      </c>
      <c r="B10" s="14" t="s">
        <v>13</v>
      </c>
      <c r="C10" s="113" t="s">
        <v>79</v>
      </c>
      <c r="D10" s="114"/>
    </row>
    <row r="11" spans="1:4" s="3" customFormat="1" ht="15" customHeight="1">
      <c r="A11" s="12" t="s">
        <v>3</v>
      </c>
      <c r="B11" s="13" t="s">
        <v>14</v>
      </c>
      <c r="C11" s="111" t="s">
        <v>15</v>
      </c>
      <c r="D11" s="112"/>
    </row>
    <row r="12" spans="1:4" s="3" customFormat="1" ht="17.25" customHeight="1">
      <c r="A12" s="117">
        <v>5</v>
      </c>
      <c r="B12" s="117" t="s">
        <v>100</v>
      </c>
      <c r="C12" s="52" t="s">
        <v>101</v>
      </c>
      <c r="D12" s="53" t="s">
        <v>102</v>
      </c>
    </row>
    <row r="13" spans="1:4" s="3" customFormat="1" ht="14.25" customHeight="1">
      <c r="A13" s="117"/>
      <c r="B13" s="117"/>
      <c r="C13" s="52" t="s">
        <v>103</v>
      </c>
      <c r="D13" s="53" t="s">
        <v>104</v>
      </c>
    </row>
    <row r="14" spans="1:4" s="3" customFormat="1">
      <c r="A14" s="117"/>
      <c r="B14" s="117"/>
      <c r="C14" s="52" t="s">
        <v>105</v>
      </c>
      <c r="D14" s="53" t="s">
        <v>106</v>
      </c>
    </row>
    <row r="15" spans="1:4" s="3" customFormat="1" ht="16.5" customHeight="1">
      <c r="A15" s="117"/>
      <c r="B15" s="117"/>
      <c r="C15" s="52" t="s">
        <v>107</v>
      </c>
      <c r="D15" s="53" t="s">
        <v>108</v>
      </c>
    </row>
    <row r="16" spans="1:4" s="3" customFormat="1" ht="16.5" customHeight="1">
      <c r="A16" s="117"/>
      <c r="B16" s="117"/>
      <c r="C16" s="52" t="s">
        <v>109</v>
      </c>
      <c r="D16" s="53" t="s">
        <v>110</v>
      </c>
    </row>
    <row r="17" spans="1:4" s="5" customFormat="1" ht="15.75" customHeight="1">
      <c r="A17" s="117"/>
      <c r="B17" s="117"/>
      <c r="C17" s="52" t="s">
        <v>111</v>
      </c>
      <c r="D17" s="53" t="s">
        <v>112</v>
      </c>
    </row>
    <row r="18" spans="1:4" s="5" customFormat="1" ht="15.75" customHeight="1">
      <c r="A18" s="117"/>
      <c r="B18" s="117"/>
      <c r="C18" s="54" t="s">
        <v>113</v>
      </c>
      <c r="D18" s="53" t="s">
        <v>114</v>
      </c>
    </row>
    <row r="19" spans="1:4" ht="18" customHeight="1">
      <c r="A19" s="12" t="s">
        <v>4</v>
      </c>
      <c r="B19" s="13" t="s">
        <v>16</v>
      </c>
      <c r="C19" s="118" t="s">
        <v>97</v>
      </c>
      <c r="D19" s="119"/>
    </row>
    <row r="20" spans="1:4" s="5" customFormat="1" ht="15.75" customHeight="1">
      <c r="A20" s="12" t="s">
        <v>5</v>
      </c>
      <c r="B20" s="13" t="s">
        <v>17</v>
      </c>
      <c r="C20" s="120" t="s">
        <v>59</v>
      </c>
      <c r="D20" s="121"/>
    </row>
    <row r="21" spans="1:4" s="5" customFormat="1" ht="15" customHeight="1">
      <c r="A21" s="12" t="s">
        <v>6</v>
      </c>
      <c r="B21" s="13" t="s">
        <v>18</v>
      </c>
      <c r="C21" s="113" t="s">
        <v>19</v>
      </c>
      <c r="D21" s="122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0" t="s">
        <v>23</v>
      </c>
    </row>
    <row r="26" spans="1:4" ht="23.25" customHeight="1">
      <c r="A26" s="108" t="s">
        <v>26</v>
      </c>
      <c r="B26" s="109"/>
      <c r="C26" s="109"/>
      <c r="D26" s="110"/>
    </row>
    <row r="27" spans="1:4" ht="12" customHeight="1">
      <c r="A27" s="47"/>
      <c r="B27" s="48"/>
      <c r="C27" s="48"/>
      <c r="D27" s="49"/>
    </row>
    <row r="28" spans="1:4">
      <c r="A28" s="7">
        <v>1</v>
      </c>
      <c r="B28" s="6" t="s">
        <v>116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120</v>
      </c>
      <c r="C30" s="6" t="s">
        <v>117</v>
      </c>
      <c r="D30" s="10" t="s">
        <v>98</v>
      </c>
    </row>
    <row r="31" spans="1:4">
      <c r="A31" s="19" t="s">
        <v>43</v>
      </c>
      <c r="B31" s="18"/>
      <c r="C31" s="18"/>
      <c r="D31" s="18"/>
    </row>
    <row r="32" spans="1:4">
      <c r="A32" s="19" t="s">
        <v>44</v>
      </c>
      <c r="B32" s="18"/>
      <c r="C32" s="18"/>
      <c r="D32" s="18"/>
    </row>
    <row r="33" spans="1:4">
      <c r="A33" s="7">
        <v>1</v>
      </c>
      <c r="B33" s="6" t="s">
        <v>28</v>
      </c>
      <c r="C33" s="6" t="s">
        <v>121</v>
      </c>
      <c r="D33" s="6" t="s">
        <v>29</v>
      </c>
    </row>
    <row r="34" spans="1:4">
      <c r="A34" s="19" t="s">
        <v>30</v>
      </c>
      <c r="B34" s="18"/>
      <c r="C34" s="18"/>
      <c r="D34" s="18"/>
    </row>
    <row r="35" spans="1:4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>
      <c r="A36" s="19" t="s">
        <v>33</v>
      </c>
      <c r="B36" s="18"/>
      <c r="C36" s="18"/>
      <c r="D36" s="18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7"/>
      <c r="B38" s="11"/>
      <c r="C38" s="11"/>
      <c r="D38" s="11"/>
    </row>
    <row r="39" spans="1:4">
      <c r="A39" s="4" t="s">
        <v>52</v>
      </c>
      <c r="B39" s="18"/>
      <c r="C39" s="18"/>
      <c r="D39" s="18"/>
    </row>
    <row r="40" spans="1:4" ht="15" customHeight="1">
      <c r="A40" s="7">
        <v>1</v>
      </c>
      <c r="B40" s="6" t="s">
        <v>35</v>
      </c>
      <c r="C40" s="115">
        <v>1986</v>
      </c>
      <c r="D40" s="116"/>
    </row>
    <row r="41" spans="1:4">
      <c r="A41" s="7">
        <v>2</v>
      </c>
      <c r="B41" s="6" t="s">
        <v>37</v>
      </c>
      <c r="C41" s="115">
        <v>12</v>
      </c>
      <c r="D41" s="116"/>
    </row>
    <row r="42" spans="1:4">
      <c r="A42" s="7">
        <v>3</v>
      </c>
      <c r="B42" s="6" t="s">
        <v>38</v>
      </c>
      <c r="C42" s="115">
        <v>1</v>
      </c>
      <c r="D42" s="116"/>
    </row>
    <row r="43" spans="1:4" ht="15" customHeight="1">
      <c r="A43" s="7">
        <v>4</v>
      </c>
      <c r="B43" s="6" t="s">
        <v>36</v>
      </c>
      <c r="C43" s="115">
        <v>2</v>
      </c>
      <c r="D43" s="116"/>
    </row>
    <row r="44" spans="1:4">
      <c r="A44" s="7">
        <v>5</v>
      </c>
      <c r="B44" s="6" t="s">
        <v>39</v>
      </c>
      <c r="C44" s="115">
        <v>1</v>
      </c>
      <c r="D44" s="116"/>
    </row>
    <row r="45" spans="1:4">
      <c r="A45" s="7">
        <v>6</v>
      </c>
      <c r="B45" s="6" t="s">
        <v>40</v>
      </c>
      <c r="C45" s="115">
        <v>3638.6</v>
      </c>
      <c r="D45" s="116"/>
    </row>
    <row r="46" spans="1:4" ht="15" customHeight="1">
      <c r="A46" s="7">
        <v>7</v>
      </c>
      <c r="B46" s="6" t="s">
        <v>41</v>
      </c>
      <c r="C46" s="115" t="s">
        <v>125</v>
      </c>
      <c r="D46" s="116"/>
    </row>
    <row r="47" spans="1:4">
      <c r="A47" s="7">
        <v>8</v>
      </c>
      <c r="B47" s="6" t="s">
        <v>42</v>
      </c>
      <c r="C47" s="115" t="s">
        <v>161</v>
      </c>
      <c r="D47" s="116"/>
    </row>
    <row r="48" spans="1:4">
      <c r="A48" s="7">
        <v>9</v>
      </c>
      <c r="B48" s="6" t="s">
        <v>122</v>
      </c>
      <c r="C48" s="115">
        <v>146</v>
      </c>
      <c r="D48" s="114"/>
    </row>
    <row r="49" spans="1:4">
      <c r="A49" s="7">
        <v>10</v>
      </c>
      <c r="B49" s="6" t="s">
        <v>78</v>
      </c>
      <c r="C49" s="123" t="s">
        <v>118</v>
      </c>
      <c r="D49" s="116"/>
    </row>
    <row r="50" spans="1:4">
      <c r="A50" s="4"/>
    </row>
    <row r="51" spans="1:4">
      <c r="A51" s="4"/>
    </row>
    <row r="53" spans="1:4">
      <c r="A53" s="55"/>
      <c r="B53" s="55"/>
      <c r="C53" s="56"/>
      <c r="D53" s="57"/>
    </row>
    <row r="54" spans="1:4">
      <c r="A54" s="55"/>
      <c r="B54" s="55"/>
      <c r="C54" s="56"/>
      <c r="D54" s="57"/>
    </row>
    <row r="55" spans="1:4">
      <c r="A55" s="55"/>
      <c r="B55" s="55"/>
      <c r="C55" s="56"/>
      <c r="D55" s="57"/>
    </row>
    <row r="56" spans="1:4">
      <c r="A56" s="55"/>
      <c r="B56" s="55"/>
      <c r="C56" s="56"/>
      <c r="D56" s="57"/>
    </row>
    <row r="57" spans="1:4">
      <c r="A57" s="55"/>
      <c r="B57" s="55"/>
      <c r="C57" s="58"/>
      <c r="D57" s="57"/>
    </row>
    <row r="58" spans="1:4">
      <c r="A58" s="55"/>
      <c r="B58" s="55"/>
      <c r="C58" s="59"/>
      <c r="D58" s="57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4"/>
  <sheetViews>
    <sheetView topLeftCell="A30" workbookViewId="0">
      <selection activeCell="J47" sqref="J47"/>
    </sheetView>
  </sheetViews>
  <sheetFormatPr defaultRowHeight="15"/>
  <cols>
    <col min="1" max="1" width="15.85546875" customWidth="1"/>
    <col min="2" max="2" width="13.42578125" style="29" customWidth="1"/>
    <col min="3" max="3" width="8.5703125" style="43" customWidth="1"/>
    <col min="4" max="4" width="8.28515625" customWidth="1"/>
    <col min="5" max="5" width="9" style="34" customWidth="1"/>
    <col min="6" max="6" width="9.7109375" style="34" customWidth="1"/>
    <col min="7" max="7" width="10.140625" style="34" customWidth="1"/>
    <col min="8" max="8" width="11.85546875" style="29" customWidth="1"/>
  </cols>
  <sheetData>
    <row r="1" spans="1:10">
      <c r="A1" s="81" t="s">
        <v>130</v>
      </c>
      <c r="B1" s="3"/>
      <c r="C1" s="82"/>
      <c r="D1" s="82"/>
      <c r="E1" s="3"/>
      <c r="F1" s="3"/>
      <c r="G1" s="3"/>
      <c r="H1" s="3"/>
    </row>
    <row r="2" spans="1:10" ht="13.5" customHeight="1">
      <c r="A2" s="81" t="s">
        <v>145</v>
      </c>
      <c r="B2" s="3"/>
      <c r="C2" s="82"/>
      <c r="D2" s="82"/>
      <c r="E2" s="3"/>
      <c r="F2" s="3"/>
      <c r="G2" s="3"/>
      <c r="H2" s="3"/>
    </row>
    <row r="3" spans="1:10" ht="56.25" customHeight="1">
      <c r="A3" s="137" t="s">
        <v>66</v>
      </c>
      <c r="B3" s="162"/>
      <c r="C3" s="80" t="s">
        <v>131</v>
      </c>
      <c r="D3" s="28" t="s">
        <v>67</v>
      </c>
      <c r="E3" s="28" t="s">
        <v>68</v>
      </c>
      <c r="F3" s="28" t="s">
        <v>69</v>
      </c>
      <c r="G3" s="35" t="s">
        <v>70</v>
      </c>
      <c r="H3" s="28" t="s">
        <v>71</v>
      </c>
    </row>
    <row r="4" spans="1:10" ht="24" customHeight="1">
      <c r="A4" s="166" t="s">
        <v>146</v>
      </c>
      <c r="B4" s="167"/>
      <c r="C4" s="80"/>
      <c r="D4" s="28">
        <v>-188.58</v>
      </c>
      <c r="E4" s="28"/>
      <c r="F4" s="28"/>
      <c r="G4" s="35"/>
      <c r="H4" s="28"/>
    </row>
    <row r="5" spans="1:10" ht="20.25" customHeight="1">
      <c r="A5" s="71" t="s">
        <v>128</v>
      </c>
      <c r="B5" s="83"/>
      <c r="C5" s="80"/>
      <c r="D5" s="92">
        <v>98.56</v>
      </c>
      <c r="E5" s="28"/>
      <c r="F5" s="28"/>
      <c r="G5" s="35"/>
      <c r="H5" s="28"/>
    </row>
    <row r="6" spans="1:10" ht="18.75" customHeight="1">
      <c r="A6" s="71" t="s">
        <v>129</v>
      </c>
      <c r="B6" s="83"/>
      <c r="C6" s="80"/>
      <c r="D6" s="92">
        <v>-287.14</v>
      </c>
      <c r="E6" s="28"/>
      <c r="F6" s="28"/>
      <c r="G6" s="35"/>
      <c r="H6" s="28"/>
    </row>
    <row r="7" spans="1:10" ht="20.25" customHeight="1">
      <c r="A7" s="163" t="s">
        <v>147</v>
      </c>
      <c r="B7" s="168"/>
      <c r="C7" s="168"/>
      <c r="D7" s="168"/>
      <c r="E7" s="168"/>
      <c r="F7" s="168"/>
      <c r="G7" s="168"/>
      <c r="H7" s="169"/>
    </row>
    <row r="8" spans="1:10" ht="17.25" customHeight="1">
      <c r="A8" s="137" t="s">
        <v>72</v>
      </c>
      <c r="B8" s="154"/>
      <c r="C8" s="40">
        <v>20.420000000000002</v>
      </c>
      <c r="D8" s="69">
        <v>-282.3</v>
      </c>
      <c r="E8" s="69">
        <f>E12+E15+E18+E21+E24+E27</f>
        <v>862.89999999999986</v>
      </c>
      <c r="F8" s="69">
        <f>F12+F15+F18+F21+F24+F27</f>
        <v>866.51</v>
      </c>
      <c r="G8" s="69">
        <f>F8</f>
        <v>866.51</v>
      </c>
      <c r="H8" s="67">
        <f>F8-E8+D8</f>
        <v>-278.68999999999988</v>
      </c>
    </row>
    <row r="9" spans="1:10">
      <c r="A9" s="36" t="s">
        <v>73</v>
      </c>
      <c r="B9" s="37"/>
      <c r="C9" s="41">
        <f>C8-C10</f>
        <v>18.378</v>
      </c>
      <c r="D9" s="46">
        <v>-253.93</v>
      </c>
      <c r="E9" s="46">
        <f>E8-E10</f>
        <v>776.6099999999999</v>
      </c>
      <c r="F9" s="46">
        <f>F8-F10</f>
        <v>779.85899999999992</v>
      </c>
      <c r="G9" s="46">
        <f>G8-G10</f>
        <v>779.85899999999992</v>
      </c>
      <c r="H9" s="46">
        <f t="shared" ref="H9:H10" si="0">F9-E9+D9</f>
        <v>-250.68099999999998</v>
      </c>
    </row>
    <row r="10" spans="1:10">
      <c r="A10" s="135" t="s">
        <v>74</v>
      </c>
      <c r="B10" s="136"/>
      <c r="C10" s="41">
        <f>C8*10%</f>
        <v>2.0420000000000003</v>
      </c>
      <c r="D10" s="46">
        <v>-28.23</v>
      </c>
      <c r="E10" s="46">
        <f>E8*10%</f>
        <v>86.289999999999992</v>
      </c>
      <c r="F10" s="46">
        <f>F8*10%</f>
        <v>86.65100000000001</v>
      </c>
      <c r="G10" s="46">
        <f>G8*10%</f>
        <v>86.65100000000001</v>
      </c>
      <c r="H10" s="46">
        <f t="shared" si="0"/>
        <v>-27.868999999999982</v>
      </c>
    </row>
    <row r="11" spans="1:10" ht="12.75" customHeight="1">
      <c r="A11" s="163" t="s">
        <v>75</v>
      </c>
      <c r="B11" s="160"/>
      <c r="C11" s="160"/>
      <c r="D11" s="160"/>
      <c r="E11" s="160"/>
      <c r="F11" s="160"/>
      <c r="G11" s="160"/>
      <c r="H11" s="154"/>
    </row>
    <row r="12" spans="1:10">
      <c r="A12" s="164" t="s">
        <v>55</v>
      </c>
      <c r="B12" s="165"/>
      <c r="C12" s="40">
        <v>5.65</v>
      </c>
      <c r="D12" s="65">
        <v>-86.75</v>
      </c>
      <c r="E12" s="65">
        <v>246.69</v>
      </c>
      <c r="F12" s="65">
        <v>245.87</v>
      </c>
      <c r="G12" s="65">
        <f>F12</f>
        <v>245.87</v>
      </c>
      <c r="H12" s="46">
        <f>F12-E12+D12</f>
        <v>-87.57</v>
      </c>
      <c r="J12" s="62"/>
    </row>
    <row r="13" spans="1:10">
      <c r="A13" s="36" t="s">
        <v>73</v>
      </c>
      <c r="B13" s="37"/>
      <c r="C13" s="41">
        <f>C12-C14</f>
        <v>5.085</v>
      </c>
      <c r="D13" s="46">
        <v>-78.08</v>
      </c>
      <c r="E13" s="46">
        <f>E12-E14</f>
        <v>222.02099999999999</v>
      </c>
      <c r="F13" s="46">
        <f>F12-F14</f>
        <v>221.28</v>
      </c>
      <c r="G13" s="46">
        <f>G12-G14</f>
        <v>221.28300000000002</v>
      </c>
      <c r="H13" s="46">
        <f t="shared" ref="H13:H30" si="1">F13-E13+D13</f>
        <v>-78.820999999999984</v>
      </c>
    </row>
    <row r="14" spans="1:10">
      <c r="A14" s="135" t="s">
        <v>74</v>
      </c>
      <c r="B14" s="136"/>
      <c r="C14" s="41">
        <f>C12*10%</f>
        <v>0.56500000000000006</v>
      </c>
      <c r="D14" s="46">
        <v>-8.68</v>
      </c>
      <c r="E14" s="46">
        <f>E12*10%</f>
        <v>24.669</v>
      </c>
      <c r="F14" s="46">
        <v>24.59</v>
      </c>
      <c r="G14" s="46">
        <f>G12*10%</f>
        <v>24.587000000000003</v>
      </c>
      <c r="H14" s="46">
        <f t="shared" si="1"/>
        <v>-8.7590000000000003</v>
      </c>
    </row>
    <row r="15" spans="1:10" ht="21.75" customHeight="1">
      <c r="A15" s="164" t="s">
        <v>45</v>
      </c>
      <c r="B15" s="165"/>
      <c r="C15" s="40">
        <v>3.45</v>
      </c>
      <c r="D15" s="65">
        <v>-52.2</v>
      </c>
      <c r="E15" s="65">
        <v>150.63</v>
      </c>
      <c r="F15" s="65">
        <v>150.22</v>
      </c>
      <c r="G15" s="65">
        <f>F15</f>
        <v>150.22</v>
      </c>
      <c r="H15" s="46">
        <f t="shared" si="1"/>
        <v>-52.61</v>
      </c>
    </row>
    <row r="16" spans="1:10" ht="15.75" customHeight="1">
      <c r="A16" s="36" t="s">
        <v>73</v>
      </c>
      <c r="B16" s="37"/>
      <c r="C16" s="41">
        <f>C15-C17</f>
        <v>3.105</v>
      </c>
      <c r="D16" s="46">
        <v>-46.98</v>
      </c>
      <c r="E16" s="46">
        <f>E15-E17</f>
        <v>135.56700000000001</v>
      </c>
      <c r="F16" s="46">
        <f>F15-F17</f>
        <v>135.19999999999999</v>
      </c>
      <c r="G16" s="46">
        <f>G15-G17</f>
        <v>135.19800000000001</v>
      </c>
      <c r="H16" s="46">
        <f t="shared" si="1"/>
        <v>-47.347000000000016</v>
      </c>
    </row>
    <row r="17" spans="1:8" ht="12.75" customHeight="1">
      <c r="A17" s="135" t="s">
        <v>74</v>
      </c>
      <c r="B17" s="136"/>
      <c r="C17" s="41">
        <f>C15*10%</f>
        <v>0.34500000000000003</v>
      </c>
      <c r="D17" s="46">
        <v>-5.22</v>
      </c>
      <c r="E17" s="46">
        <f>E15*10%</f>
        <v>15.063000000000001</v>
      </c>
      <c r="F17" s="46">
        <v>15.02</v>
      </c>
      <c r="G17" s="46">
        <f>G15*10%</f>
        <v>15.022</v>
      </c>
      <c r="H17" s="46">
        <f t="shared" si="1"/>
        <v>-5.2630000000000008</v>
      </c>
    </row>
    <row r="18" spans="1:8" ht="15.75" customHeight="1">
      <c r="A18" s="164" t="s">
        <v>56</v>
      </c>
      <c r="B18" s="165"/>
      <c r="C18" s="39">
        <v>2.37</v>
      </c>
      <c r="D18" s="65">
        <v>-36.119999999999997</v>
      </c>
      <c r="E18" s="65">
        <v>103.48</v>
      </c>
      <c r="F18" s="65">
        <v>103.19</v>
      </c>
      <c r="G18" s="65">
        <f>F18</f>
        <v>103.19</v>
      </c>
      <c r="H18" s="46">
        <f t="shared" si="1"/>
        <v>-36.410000000000004</v>
      </c>
    </row>
    <row r="19" spans="1:8" ht="13.5" customHeight="1">
      <c r="A19" s="36" t="s">
        <v>73</v>
      </c>
      <c r="B19" s="37"/>
      <c r="C19" s="41">
        <f>C18-C20</f>
        <v>2.133</v>
      </c>
      <c r="D19" s="46">
        <v>-32.51</v>
      </c>
      <c r="E19" s="46">
        <f>E18-E20</f>
        <v>93.132000000000005</v>
      </c>
      <c r="F19" s="46">
        <f>F18-F20</f>
        <v>92.87</v>
      </c>
      <c r="G19" s="46">
        <f>G18-G20</f>
        <v>92.870999999999995</v>
      </c>
      <c r="H19" s="46">
        <f t="shared" si="1"/>
        <v>-32.771999999999998</v>
      </c>
    </row>
    <row r="20" spans="1:8" ht="12.75" customHeight="1">
      <c r="A20" s="135" t="s">
        <v>74</v>
      </c>
      <c r="B20" s="136"/>
      <c r="C20" s="41">
        <f>C18*10%</f>
        <v>0.23700000000000002</v>
      </c>
      <c r="D20" s="46">
        <v>-3.61</v>
      </c>
      <c r="E20" s="46">
        <f>E18*10%</f>
        <v>10.348000000000001</v>
      </c>
      <c r="F20" s="46">
        <v>10.32</v>
      </c>
      <c r="G20" s="46">
        <f>G18*10%</f>
        <v>10.319000000000001</v>
      </c>
      <c r="H20" s="46">
        <f t="shared" si="1"/>
        <v>-3.6380000000000003</v>
      </c>
    </row>
    <row r="21" spans="1:8" ht="14.25" customHeight="1">
      <c r="A21" s="164" t="s">
        <v>57</v>
      </c>
      <c r="B21" s="165"/>
      <c r="C21" s="42">
        <v>1.1100000000000001</v>
      </c>
      <c r="D21" s="46">
        <v>-16.98</v>
      </c>
      <c r="E21" s="46">
        <v>48.46</v>
      </c>
      <c r="F21" s="46">
        <v>48.33</v>
      </c>
      <c r="G21" s="46">
        <f>F21</f>
        <v>48.33</v>
      </c>
      <c r="H21" s="46">
        <f t="shared" si="1"/>
        <v>-17.110000000000003</v>
      </c>
    </row>
    <row r="22" spans="1:8" ht="13.5" customHeight="1">
      <c r="A22" s="36" t="s">
        <v>73</v>
      </c>
      <c r="B22" s="37"/>
      <c r="C22" s="41">
        <f>C21-C23</f>
        <v>0.99900000000000011</v>
      </c>
      <c r="D22" s="46">
        <v>-15.28</v>
      </c>
      <c r="E22" s="46">
        <f>E21-E23</f>
        <v>43.614000000000004</v>
      </c>
      <c r="F22" s="46">
        <f>F21-F23</f>
        <v>43.497</v>
      </c>
      <c r="G22" s="46">
        <f>G21-G23</f>
        <v>43.497</v>
      </c>
      <c r="H22" s="46">
        <f t="shared" si="1"/>
        <v>-15.397000000000004</v>
      </c>
    </row>
    <row r="23" spans="1:8" ht="15" customHeight="1">
      <c r="A23" s="135" t="s">
        <v>74</v>
      </c>
      <c r="B23" s="136"/>
      <c r="C23" s="41">
        <f>C21*10%</f>
        <v>0.11100000000000002</v>
      </c>
      <c r="D23" s="46">
        <v>-1.7</v>
      </c>
      <c r="E23" s="46">
        <f>E21*10%</f>
        <v>4.8460000000000001</v>
      </c>
      <c r="F23" s="46">
        <f>F21*10%</f>
        <v>4.8330000000000002</v>
      </c>
      <c r="G23" s="46">
        <f>G21*10%</f>
        <v>4.8330000000000002</v>
      </c>
      <c r="H23" s="46">
        <f t="shared" si="1"/>
        <v>-1.7129999999999999</v>
      </c>
    </row>
    <row r="24" spans="1:8" ht="14.25" customHeight="1">
      <c r="A24" s="10" t="s">
        <v>46</v>
      </c>
      <c r="B24" s="38"/>
      <c r="C24" s="42">
        <v>3.65</v>
      </c>
      <c r="D24" s="46">
        <v>-55.03</v>
      </c>
      <c r="E24" s="46">
        <v>156.82</v>
      </c>
      <c r="F24" s="46">
        <v>158.85</v>
      </c>
      <c r="G24" s="46">
        <f>F24</f>
        <v>158.85</v>
      </c>
      <c r="H24" s="46">
        <f t="shared" si="1"/>
        <v>-53</v>
      </c>
    </row>
    <row r="25" spans="1:8" ht="14.25" customHeight="1">
      <c r="A25" s="36" t="s">
        <v>73</v>
      </c>
      <c r="B25" s="37"/>
      <c r="C25" s="41">
        <f>C24-C26</f>
        <v>3.2850000000000001</v>
      </c>
      <c r="D25" s="46">
        <f>D24-D26</f>
        <v>-49.527000000000001</v>
      </c>
      <c r="E25" s="46">
        <f>E24-E26</f>
        <v>141.13800000000001</v>
      </c>
      <c r="F25" s="46">
        <f>F24-F26</f>
        <v>142.965</v>
      </c>
      <c r="G25" s="46">
        <f>G24-G26</f>
        <v>142.965</v>
      </c>
      <c r="H25" s="46">
        <f t="shared" si="1"/>
        <v>-47.7</v>
      </c>
    </row>
    <row r="26" spans="1:8" ht="13.5" customHeight="1">
      <c r="A26" s="135" t="s">
        <v>74</v>
      </c>
      <c r="B26" s="136"/>
      <c r="C26" s="41">
        <f>C24*10%</f>
        <v>0.36499999999999999</v>
      </c>
      <c r="D26" s="46">
        <f>D24*10%</f>
        <v>-5.5030000000000001</v>
      </c>
      <c r="E26" s="46">
        <f>E24*10%</f>
        <v>15.682</v>
      </c>
      <c r="F26" s="46">
        <f>F24*10%</f>
        <v>15.885</v>
      </c>
      <c r="G26" s="46">
        <f>G24*10%</f>
        <v>15.885</v>
      </c>
      <c r="H26" s="46">
        <f t="shared" si="1"/>
        <v>-5.3000000000000007</v>
      </c>
    </row>
    <row r="27" spans="1:8" ht="14.25" customHeight="1">
      <c r="A27" s="156" t="s">
        <v>47</v>
      </c>
      <c r="B27" s="157"/>
      <c r="C27" s="172">
        <v>4.1900000000000004</v>
      </c>
      <c r="D27" s="170">
        <v>-35.22</v>
      </c>
      <c r="E27" s="170">
        <v>156.82</v>
      </c>
      <c r="F27" s="170">
        <v>160.05000000000001</v>
      </c>
      <c r="G27" s="170">
        <f>F27</f>
        <v>160.05000000000001</v>
      </c>
      <c r="H27" s="46">
        <f t="shared" si="1"/>
        <v>-31.989999999999981</v>
      </c>
    </row>
    <row r="28" spans="1:8" ht="0.75" hidden="1" customHeight="1">
      <c r="A28" s="158"/>
      <c r="B28" s="159"/>
      <c r="C28" s="173"/>
      <c r="D28" s="171"/>
      <c r="E28" s="171"/>
      <c r="F28" s="171"/>
      <c r="G28" s="171"/>
      <c r="H28" s="46">
        <f t="shared" si="1"/>
        <v>0</v>
      </c>
    </row>
    <row r="29" spans="1:8">
      <c r="A29" s="36" t="s">
        <v>73</v>
      </c>
      <c r="B29" s="37"/>
      <c r="C29" s="41">
        <f>C27-C30</f>
        <v>3.7710000000000004</v>
      </c>
      <c r="D29" s="46">
        <f>D27-D30</f>
        <v>-31.698</v>
      </c>
      <c r="E29" s="46">
        <f>E27-E30</f>
        <v>141.13800000000001</v>
      </c>
      <c r="F29" s="46">
        <f>F27-F30</f>
        <v>144.04500000000002</v>
      </c>
      <c r="G29" s="46">
        <f>G27-G30</f>
        <v>144.04500000000002</v>
      </c>
      <c r="H29" s="46">
        <f t="shared" si="1"/>
        <v>-28.79099999999999</v>
      </c>
    </row>
    <row r="30" spans="1:8">
      <c r="A30" s="135" t="s">
        <v>74</v>
      </c>
      <c r="B30" s="136"/>
      <c r="C30" s="41">
        <f>C27*10%</f>
        <v>0.41900000000000004</v>
      </c>
      <c r="D30" s="46">
        <f>D27*10%</f>
        <v>-3.5220000000000002</v>
      </c>
      <c r="E30" s="46">
        <f>E27*10%</f>
        <v>15.682</v>
      </c>
      <c r="F30" s="46">
        <f>F27*10%</f>
        <v>16.005000000000003</v>
      </c>
      <c r="G30" s="46">
        <f>G27*10%</f>
        <v>16.005000000000003</v>
      </c>
      <c r="H30" s="46">
        <f t="shared" si="1"/>
        <v>-3.1989999999999981</v>
      </c>
    </row>
    <row r="31" spans="1:8" s="3" customFormat="1" ht="9.75" customHeight="1">
      <c r="A31" s="70"/>
      <c r="B31" s="84"/>
      <c r="C31" s="85"/>
      <c r="D31" s="86"/>
      <c r="E31" s="86"/>
      <c r="F31" s="86"/>
      <c r="G31" s="70"/>
      <c r="H31" s="86"/>
    </row>
    <row r="32" spans="1:8" s="4" customFormat="1" ht="15" customHeight="1">
      <c r="A32" s="137" t="s">
        <v>48</v>
      </c>
      <c r="B32" s="138"/>
      <c r="C32" s="42">
        <v>7.8</v>
      </c>
      <c r="D32" s="67">
        <v>32.61</v>
      </c>
      <c r="E32" s="67">
        <v>328.39</v>
      </c>
      <c r="F32" s="67">
        <v>329.31</v>
      </c>
      <c r="G32" s="68">
        <f>G33+G34</f>
        <v>548.1099999999999</v>
      </c>
      <c r="H32" s="67">
        <f>F32-E32-G32+D32+F32</f>
        <v>-185.26999999999981</v>
      </c>
    </row>
    <row r="33" spans="1:10" ht="13.5" customHeight="1">
      <c r="A33" s="36" t="s">
        <v>76</v>
      </c>
      <c r="B33" s="37"/>
      <c r="C33" s="41">
        <f>C32-C34</f>
        <v>7.02</v>
      </c>
      <c r="D33" s="46">
        <v>37.119999999999997</v>
      </c>
      <c r="E33" s="46">
        <f>E32-E34</f>
        <v>295.55099999999999</v>
      </c>
      <c r="F33" s="46">
        <f>F32-F34</f>
        <v>296.37900000000002</v>
      </c>
      <c r="G33" s="66">
        <v>515.17999999999995</v>
      </c>
      <c r="H33" s="67">
        <f t="shared" ref="H33:H34" si="2">F33-E33-G33+D33+F33</f>
        <v>-180.85299999999984</v>
      </c>
    </row>
    <row r="34" spans="1:10" ht="12.75" customHeight="1">
      <c r="A34" s="135" t="s">
        <v>74</v>
      </c>
      <c r="B34" s="136"/>
      <c r="C34" s="41">
        <f>C32*10%</f>
        <v>0.78</v>
      </c>
      <c r="D34" s="46">
        <v>-4.51</v>
      </c>
      <c r="E34" s="46">
        <f>E32*10%</f>
        <v>32.838999999999999</v>
      </c>
      <c r="F34" s="46">
        <f>F32*10%</f>
        <v>32.931000000000004</v>
      </c>
      <c r="G34" s="46">
        <v>32.93</v>
      </c>
      <c r="H34" s="67">
        <f t="shared" si="2"/>
        <v>-4.4169999999999874</v>
      </c>
    </row>
    <row r="35" spans="1:10" ht="12.75" customHeight="1">
      <c r="A35" s="103"/>
      <c r="B35" s="104"/>
      <c r="C35" s="41"/>
      <c r="D35" s="46"/>
      <c r="E35" s="46"/>
      <c r="F35" s="46"/>
      <c r="G35" s="98"/>
      <c r="H35" s="67"/>
    </row>
    <row r="36" spans="1:10" ht="12.75" customHeight="1">
      <c r="A36" s="127" t="s">
        <v>149</v>
      </c>
      <c r="B36" s="128"/>
      <c r="C36" s="41"/>
      <c r="D36" s="67">
        <v>0</v>
      </c>
      <c r="E36" s="67">
        <f>E38+E39+E40+E41</f>
        <v>59.95</v>
      </c>
      <c r="F36" s="67">
        <f>F38+F39+F40+F41</f>
        <v>51.160000000000004</v>
      </c>
      <c r="G36" s="68">
        <v>51.16</v>
      </c>
      <c r="H36" s="67">
        <f>F36-E36</f>
        <v>-8.7899999999999991</v>
      </c>
    </row>
    <row r="37" spans="1:10" ht="12.75" customHeight="1">
      <c r="A37" s="36" t="s">
        <v>150</v>
      </c>
      <c r="B37" s="99"/>
      <c r="C37" s="41"/>
      <c r="D37" s="46"/>
      <c r="E37" s="46"/>
      <c r="F37" s="46"/>
      <c r="G37" s="98"/>
      <c r="H37" s="67"/>
    </row>
    <row r="38" spans="1:10" ht="12.75" customHeight="1">
      <c r="A38" s="129" t="s">
        <v>151</v>
      </c>
      <c r="B38" s="130"/>
      <c r="C38" s="41"/>
      <c r="D38" s="46">
        <v>0</v>
      </c>
      <c r="E38" s="46">
        <v>2.7</v>
      </c>
      <c r="F38" s="46">
        <v>2.29</v>
      </c>
      <c r="G38" s="46">
        <v>2.29</v>
      </c>
      <c r="H38" s="105">
        <f t="shared" ref="H38:H41" si="3">F38-E38</f>
        <v>-0.41000000000000014</v>
      </c>
    </row>
    <row r="39" spans="1:10" ht="12.75" customHeight="1">
      <c r="A39" s="129" t="s">
        <v>153</v>
      </c>
      <c r="B39" s="130"/>
      <c r="C39" s="41"/>
      <c r="D39" s="46">
        <v>0</v>
      </c>
      <c r="E39" s="46">
        <v>12.82</v>
      </c>
      <c r="F39" s="46">
        <v>10.87</v>
      </c>
      <c r="G39" s="46">
        <v>10.87</v>
      </c>
      <c r="H39" s="105">
        <f t="shared" si="3"/>
        <v>-1.9500000000000011</v>
      </c>
    </row>
    <row r="40" spans="1:10" ht="12.75" customHeight="1">
      <c r="A40" s="129" t="s">
        <v>154</v>
      </c>
      <c r="B40" s="130"/>
      <c r="C40" s="41"/>
      <c r="D40" s="46">
        <v>0</v>
      </c>
      <c r="E40" s="46">
        <v>43.07</v>
      </c>
      <c r="F40" s="46">
        <v>36.869999999999997</v>
      </c>
      <c r="G40" s="46">
        <v>36.869999999999997</v>
      </c>
      <c r="H40" s="105">
        <f t="shared" si="3"/>
        <v>-6.2000000000000028</v>
      </c>
    </row>
    <row r="41" spans="1:10" ht="12.75" customHeight="1">
      <c r="A41" s="129" t="s">
        <v>152</v>
      </c>
      <c r="B41" s="130"/>
      <c r="C41" s="41"/>
      <c r="D41" s="46">
        <v>0</v>
      </c>
      <c r="E41" s="46">
        <v>1.36</v>
      </c>
      <c r="F41" s="46">
        <v>1.1299999999999999</v>
      </c>
      <c r="G41" s="46">
        <v>1.1299999999999999</v>
      </c>
      <c r="H41" s="105">
        <f t="shared" si="3"/>
        <v>-0.2300000000000002</v>
      </c>
    </row>
    <row r="42" spans="1:10">
      <c r="A42" s="72" t="s">
        <v>135</v>
      </c>
      <c r="B42" s="87"/>
      <c r="C42" s="40"/>
      <c r="D42" s="73"/>
      <c r="E42" s="40">
        <f>E8+E32+E36</f>
        <v>1251.24</v>
      </c>
      <c r="F42" s="40">
        <f t="shared" ref="F42:G42" si="4">F8+F32+F36</f>
        <v>1246.98</v>
      </c>
      <c r="G42" s="40">
        <f t="shared" si="4"/>
        <v>1465.78</v>
      </c>
      <c r="H42" s="69"/>
      <c r="I42" s="4"/>
      <c r="J42" s="4"/>
    </row>
    <row r="43" spans="1:10">
      <c r="A43" s="72" t="s">
        <v>136</v>
      </c>
      <c r="B43" s="87"/>
      <c r="C43" s="40"/>
      <c r="D43" s="73"/>
      <c r="E43" s="40"/>
      <c r="F43" s="40"/>
      <c r="G43" s="74"/>
      <c r="H43" s="69"/>
      <c r="I43" s="4"/>
      <c r="J43" s="4"/>
    </row>
    <row r="44" spans="1:10" ht="0.75" hidden="1" customHeight="1">
      <c r="A44" s="139" t="s">
        <v>138</v>
      </c>
      <c r="B44" s="140"/>
      <c r="C44" s="145"/>
      <c r="D44" s="148">
        <v>40.520000000000003</v>
      </c>
      <c r="E44" s="148">
        <v>7.93</v>
      </c>
      <c r="F44" s="148">
        <v>5.95</v>
      </c>
      <c r="G44" s="151">
        <v>1.01</v>
      </c>
      <c r="H44" s="181">
        <f>F44-E44+D44+F44-G44</f>
        <v>43.480000000000011</v>
      </c>
    </row>
    <row r="45" spans="1:10" ht="7.5" customHeight="1">
      <c r="A45" s="141"/>
      <c r="B45" s="142"/>
      <c r="C45" s="146"/>
      <c r="D45" s="149"/>
      <c r="E45" s="149"/>
      <c r="F45" s="149"/>
      <c r="G45" s="155"/>
      <c r="H45" s="182"/>
    </row>
    <row r="46" spans="1:10" ht="6.75" customHeight="1">
      <c r="A46" s="141"/>
      <c r="B46" s="142"/>
      <c r="C46" s="146"/>
      <c r="D46" s="149"/>
      <c r="E46" s="149"/>
      <c r="F46" s="149"/>
      <c r="G46" s="155"/>
      <c r="H46" s="182"/>
    </row>
    <row r="47" spans="1:10" ht="8.25" customHeight="1">
      <c r="A47" s="143"/>
      <c r="B47" s="144"/>
      <c r="C47" s="147"/>
      <c r="D47" s="150"/>
      <c r="E47" s="150"/>
      <c r="F47" s="150"/>
      <c r="G47" s="152"/>
      <c r="H47" s="183"/>
    </row>
    <row r="48" spans="1:10" ht="8.25" customHeight="1">
      <c r="A48" s="156" t="s">
        <v>58</v>
      </c>
      <c r="B48" s="157"/>
      <c r="C48" s="145"/>
      <c r="D48" s="148">
        <v>-0.33</v>
      </c>
      <c r="E48" s="145">
        <f>E44*17%</f>
        <v>1.3481000000000001</v>
      </c>
      <c r="F48" s="145">
        <v>1.01</v>
      </c>
      <c r="G48" s="151">
        <v>1.01</v>
      </c>
      <c r="H48" s="174">
        <v>-0.33</v>
      </c>
    </row>
    <row r="49" spans="1:8" ht="4.5" customHeight="1">
      <c r="A49" s="158"/>
      <c r="B49" s="159"/>
      <c r="C49" s="147"/>
      <c r="D49" s="150"/>
      <c r="E49" s="147"/>
      <c r="F49" s="147"/>
      <c r="G49" s="152"/>
      <c r="H49" s="175"/>
    </row>
    <row r="50" spans="1:8" ht="25.5" customHeight="1">
      <c r="A50" s="131" t="s">
        <v>139</v>
      </c>
      <c r="B50" s="132"/>
      <c r="C50" s="41">
        <v>150</v>
      </c>
      <c r="D50" s="7">
        <v>11.96</v>
      </c>
      <c r="E50" s="7">
        <v>3.6</v>
      </c>
      <c r="F50" s="7">
        <v>3.6</v>
      </c>
      <c r="G50" s="51">
        <v>0.61</v>
      </c>
      <c r="H50" s="106">
        <f>D50+F50-G50</f>
        <v>14.950000000000001</v>
      </c>
    </row>
    <row r="51" spans="1:8" ht="15.75" customHeight="1">
      <c r="A51" s="133" t="s">
        <v>77</v>
      </c>
      <c r="B51" s="126"/>
      <c r="C51" s="41">
        <f>C50*17%</f>
        <v>25.500000000000004</v>
      </c>
      <c r="D51" s="7">
        <v>0</v>
      </c>
      <c r="E51" s="41">
        <f>E50*17%</f>
        <v>0.6120000000000001</v>
      </c>
      <c r="F51" s="7">
        <v>0.61</v>
      </c>
      <c r="G51" s="94">
        <v>0.61</v>
      </c>
      <c r="H51" s="7">
        <v>0</v>
      </c>
    </row>
    <row r="52" spans="1:8" ht="15.75" customHeight="1">
      <c r="A52" s="102"/>
      <c r="B52" s="101"/>
      <c r="C52" s="41"/>
      <c r="D52" s="7"/>
      <c r="E52" s="41"/>
      <c r="F52" s="7"/>
      <c r="G52" s="100"/>
      <c r="H52" s="7"/>
    </row>
    <row r="53" spans="1:8" ht="15.75" customHeight="1">
      <c r="A53" s="131" t="s">
        <v>140</v>
      </c>
      <c r="B53" s="132"/>
      <c r="C53" s="41">
        <v>700</v>
      </c>
      <c r="D53" s="7">
        <v>6.97</v>
      </c>
      <c r="E53" s="41">
        <v>8.4</v>
      </c>
      <c r="F53" s="7">
        <v>8.4</v>
      </c>
      <c r="G53" s="94">
        <v>1.43</v>
      </c>
      <c r="H53" s="106">
        <f>F53-G53+D53</f>
        <v>13.940000000000001</v>
      </c>
    </row>
    <row r="54" spans="1:8" ht="16.5" customHeight="1">
      <c r="A54" s="133" t="s">
        <v>58</v>
      </c>
      <c r="B54" s="126"/>
      <c r="C54" s="95"/>
      <c r="D54" s="96">
        <v>0</v>
      </c>
      <c r="E54" s="95">
        <v>1.43</v>
      </c>
      <c r="F54" s="96">
        <v>1.43</v>
      </c>
      <c r="G54" s="97">
        <v>1.43</v>
      </c>
      <c r="H54" s="96">
        <v>0</v>
      </c>
    </row>
    <row r="55" spans="1:8" ht="17.25" customHeight="1">
      <c r="A55" s="131" t="s">
        <v>141</v>
      </c>
      <c r="B55" s="132"/>
      <c r="C55" s="95" t="s">
        <v>142</v>
      </c>
      <c r="D55" s="96">
        <v>1.66</v>
      </c>
      <c r="E55" s="95">
        <v>3</v>
      </c>
      <c r="F55" s="96">
        <v>3</v>
      </c>
      <c r="G55" s="97">
        <v>0.5</v>
      </c>
      <c r="H55" s="107">
        <f>F55-G55+D55</f>
        <v>4.16</v>
      </c>
    </row>
    <row r="56" spans="1:8" ht="15" customHeight="1">
      <c r="A56" s="133" t="s">
        <v>58</v>
      </c>
      <c r="B56" s="126"/>
      <c r="C56" s="95"/>
      <c r="D56" s="96">
        <v>0</v>
      </c>
      <c r="E56" s="95">
        <v>0.5</v>
      </c>
      <c r="F56" s="96">
        <v>0.5</v>
      </c>
      <c r="G56" s="97">
        <v>0.5</v>
      </c>
      <c r="H56" s="96">
        <v>0</v>
      </c>
    </row>
    <row r="57" spans="1:8">
      <c r="A57" s="176" t="s">
        <v>137</v>
      </c>
      <c r="B57" s="177"/>
      <c r="C57" s="40"/>
      <c r="D57" s="73"/>
      <c r="E57" s="40">
        <f>E44+E50+E53+E55</f>
        <v>22.93</v>
      </c>
      <c r="F57" s="40">
        <f t="shared" ref="F57:G57" si="5">F44+F50+F53+F55</f>
        <v>20.950000000000003</v>
      </c>
      <c r="G57" s="40">
        <f t="shared" si="5"/>
        <v>3.55</v>
      </c>
      <c r="H57" s="69"/>
    </row>
    <row r="58" spans="1:8">
      <c r="A58" s="127" t="s">
        <v>126</v>
      </c>
      <c r="B58" s="128"/>
      <c r="C58" s="7"/>
      <c r="D58" s="7"/>
      <c r="E58" s="42">
        <f>E42+E57</f>
        <v>1274.17</v>
      </c>
      <c r="F58" s="42">
        <f t="shared" ref="F58:G58" si="6">F42+F57</f>
        <v>1267.93</v>
      </c>
      <c r="G58" s="42">
        <f t="shared" si="6"/>
        <v>1469.33</v>
      </c>
      <c r="H58" s="7"/>
    </row>
    <row r="59" spans="1:8" ht="16.5" customHeight="1">
      <c r="A59" s="180" t="s">
        <v>127</v>
      </c>
      <c r="B59" s="167"/>
      <c r="C59" s="86"/>
      <c r="D59" s="86">
        <v>-188.58</v>
      </c>
      <c r="E59" s="73"/>
      <c r="F59" s="73"/>
      <c r="G59" s="86"/>
      <c r="H59" s="65">
        <f>F58-E58+D59+F58-G58</f>
        <v>-396.2199999999998</v>
      </c>
    </row>
    <row r="60" spans="1:8" ht="21" customHeight="1">
      <c r="A60" s="180" t="s">
        <v>148</v>
      </c>
      <c r="B60" s="180"/>
      <c r="C60" s="88"/>
      <c r="D60" s="88"/>
      <c r="E60" s="69"/>
      <c r="F60" s="40"/>
      <c r="G60" s="40"/>
      <c r="H60" s="69">
        <f>H61+H62</f>
        <v>-396.21999999999969</v>
      </c>
    </row>
    <row r="61" spans="1:8" ht="23.25">
      <c r="A61" s="89" t="s">
        <v>128</v>
      </c>
      <c r="B61" s="89"/>
      <c r="C61" s="88"/>
      <c r="D61" s="88"/>
      <c r="E61" s="69"/>
      <c r="F61" s="40"/>
      <c r="G61" s="40"/>
      <c r="H61" s="69">
        <f>H44+H50+H53+H55</f>
        <v>76.530000000000015</v>
      </c>
    </row>
    <row r="62" spans="1:8" ht="23.25">
      <c r="A62" s="90" t="s">
        <v>129</v>
      </c>
      <c r="B62" s="91"/>
      <c r="C62" s="88"/>
      <c r="D62" s="88"/>
      <c r="E62" s="69"/>
      <c r="F62" s="40"/>
      <c r="G62" s="40"/>
      <c r="H62" s="69">
        <f>H8+H32+H36</f>
        <v>-472.74999999999972</v>
      </c>
    </row>
    <row r="63" spans="1:8">
      <c r="A63" s="75"/>
      <c r="B63" s="76"/>
      <c r="C63" s="77"/>
      <c r="D63" s="78"/>
      <c r="E63" s="77"/>
      <c r="F63" s="77"/>
      <c r="G63" s="77"/>
      <c r="H63" s="79"/>
    </row>
    <row r="64" spans="1:8" ht="25.5" customHeight="1">
      <c r="A64" s="178" t="s">
        <v>123</v>
      </c>
      <c r="B64" s="179"/>
      <c r="C64" s="179"/>
      <c r="D64" s="179"/>
      <c r="E64" s="179"/>
      <c r="F64" s="179"/>
      <c r="G64" s="179"/>
      <c r="H64" s="179"/>
    </row>
    <row r="65" spans="1:9" ht="23.25" customHeight="1">
      <c r="A65" s="20" t="s">
        <v>155</v>
      </c>
      <c r="D65" s="22"/>
      <c r="E65" s="60"/>
      <c r="F65" s="60"/>
      <c r="G65" s="60"/>
    </row>
    <row r="66" spans="1:9">
      <c r="A66" s="161" t="s">
        <v>60</v>
      </c>
      <c r="B66" s="136"/>
      <c r="C66" s="136"/>
      <c r="D66" s="114"/>
      <c r="E66" s="30" t="s">
        <v>61</v>
      </c>
      <c r="F66" s="30" t="s">
        <v>62</v>
      </c>
      <c r="G66" s="30" t="s">
        <v>132</v>
      </c>
      <c r="H66" s="7"/>
    </row>
    <row r="67" spans="1:9" ht="18" customHeight="1">
      <c r="A67" s="124" t="s">
        <v>156</v>
      </c>
      <c r="B67" s="125"/>
      <c r="C67" s="125"/>
      <c r="D67" s="126"/>
      <c r="E67" s="31">
        <v>42826</v>
      </c>
      <c r="F67" s="30">
        <v>1</v>
      </c>
      <c r="G67" s="32">
        <v>14.15</v>
      </c>
      <c r="H67" s="7" t="s">
        <v>134</v>
      </c>
      <c r="I67" s="29"/>
    </row>
    <row r="68" spans="1:9" ht="18" customHeight="1">
      <c r="A68" s="124" t="s">
        <v>157</v>
      </c>
      <c r="B68" s="125"/>
      <c r="C68" s="125"/>
      <c r="D68" s="126"/>
      <c r="E68" s="31">
        <v>42948</v>
      </c>
      <c r="F68" s="30">
        <v>1</v>
      </c>
      <c r="G68" s="32">
        <v>62</v>
      </c>
      <c r="H68" s="7" t="s">
        <v>143</v>
      </c>
      <c r="I68" s="29"/>
    </row>
    <row r="69" spans="1:9" ht="18" customHeight="1">
      <c r="A69" s="124" t="s">
        <v>158</v>
      </c>
      <c r="B69" s="125"/>
      <c r="C69" s="125"/>
      <c r="D69" s="126"/>
      <c r="E69" s="31">
        <v>42979</v>
      </c>
      <c r="F69" s="30" t="s">
        <v>159</v>
      </c>
      <c r="G69" s="32">
        <v>414.21</v>
      </c>
      <c r="H69" s="7" t="s">
        <v>160</v>
      </c>
      <c r="I69" s="29"/>
    </row>
    <row r="70" spans="1:9" ht="18" customHeight="1">
      <c r="A70" s="124" t="s">
        <v>162</v>
      </c>
      <c r="B70" s="125"/>
      <c r="C70" s="125"/>
      <c r="D70" s="126"/>
      <c r="E70" s="31">
        <v>42917</v>
      </c>
      <c r="F70" s="30" t="s">
        <v>163</v>
      </c>
      <c r="G70" s="32">
        <v>10.81</v>
      </c>
      <c r="H70" s="7" t="s">
        <v>134</v>
      </c>
      <c r="I70" s="29"/>
    </row>
    <row r="71" spans="1:9" ht="18" customHeight="1">
      <c r="A71" s="124" t="s">
        <v>164</v>
      </c>
      <c r="B71" s="125"/>
      <c r="C71" s="125"/>
      <c r="D71" s="126"/>
      <c r="E71" s="31">
        <v>43070</v>
      </c>
      <c r="F71" s="30" t="s">
        <v>163</v>
      </c>
      <c r="G71" s="32">
        <v>12.79</v>
      </c>
      <c r="H71" s="7" t="s">
        <v>165</v>
      </c>
      <c r="I71" s="29"/>
    </row>
    <row r="72" spans="1:9" ht="27" customHeight="1">
      <c r="A72" s="124" t="s">
        <v>124</v>
      </c>
      <c r="B72" s="125"/>
      <c r="C72" s="125"/>
      <c r="D72" s="126"/>
      <c r="E72" s="31">
        <v>42826</v>
      </c>
      <c r="F72" s="30">
        <v>2</v>
      </c>
      <c r="G72" s="32">
        <v>1.22</v>
      </c>
      <c r="H72" s="7" t="s">
        <v>133</v>
      </c>
      <c r="I72" s="29"/>
    </row>
    <row r="73" spans="1:9">
      <c r="A73" s="153" t="s">
        <v>7</v>
      </c>
      <c r="B73" s="160"/>
      <c r="C73" s="160"/>
      <c r="D73" s="154"/>
      <c r="E73" s="31"/>
      <c r="F73" s="30"/>
      <c r="G73" s="32">
        <f>SUM(G67:G72)</f>
        <v>515.18000000000006</v>
      </c>
      <c r="H73" s="7"/>
    </row>
    <row r="74" spans="1:9">
      <c r="A74" s="20" t="s">
        <v>49</v>
      </c>
      <c r="D74" s="22"/>
      <c r="E74" s="60"/>
      <c r="F74" s="60"/>
      <c r="G74" s="60"/>
    </row>
    <row r="75" spans="1:9">
      <c r="A75" s="20" t="s">
        <v>50</v>
      </c>
      <c r="D75" s="22"/>
      <c r="E75" s="60"/>
      <c r="F75" s="60"/>
      <c r="G75" s="60"/>
    </row>
    <row r="76" spans="1:9" ht="23.25" customHeight="1">
      <c r="A76" s="161" t="s">
        <v>64</v>
      </c>
      <c r="B76" s="136"/>
      <c r="C76" s="136"/>
      <c r="D76" s="136"/>
      <c r="E76" s="114"/>
      <c r="F76" s="30" t="s">
        <v>62</v>
      </c>
      <c r="G76" s="33" t="s">
        <v>63</v>
      </c>
    </row>
    <row r="77" spans="1:9">
      <c r="A77" s="153" t="s">
        <v>65</v>
      </c>
      <c r="B77" s="160"/>
      <c r="C77" s="160"/>
      <c r="D77" s="160"/>
      <c r="E77" s="154"/>
      <c r="F77" s="30">
        <v>1</v>
      </c>
      <c r="G77" s="30">
        <v>21.04</v>
      </c>
    </row>
    <row r="78" spans="1:9">
      <c r="A78" s="22"/>
      <c r="D78" s="22"/>
      <c r="E78" s="60"/>
      <c r="F78" s="60"/>
      <c r="G78" s="60"/>
    </row>
    <row r="79" spans="1:9" s="4" customFormat="1">
      <c r="A79" s="20" t="s">
        <v>80</v>
      </c>
      <c r="B79" s="44"/>
      <c r="C79" s="45"/>
      <c r="D79" s="20"/>
      <c r="E79" s="61"/>
      <c r="F79" s="61"/>
      <c r="G79" s="61"/>
      <c r="H79" s="44"/>
    </row>
    <row r="80" spans="1:9">
      <c r="A80" s="153" t="s">
        <v>81</v>
      </c>
      <c r="B80" s="154"/>
      <c r="C80" s="184" t="s">
        <v>82</v>
      </c>
      <c r="D80" s="154"/>
      <c r="E80" s="30" t="s">
        <v>83</v>
      </c>
      <c r="F80" s="30" t="s">
        <v>84</v>
      </c>
      <c r="G80" s="30" t="s">
        <v>85</v>
      </c>
    </row>
    <row r="81" spans="1:7">
      <c r="A81" s="153" t="s">
        <v>99</v>
      </c>
      <c r="B81" s="154"/>
      <c r="C81" s="185" t="s">
        <v>86</v>
      </c>
      <c r="D81" s="186"/>
      <c r="E81" s="30">
        <v>3</v>
      </c>
      <c r="F81" s="30" t="s">
        <v>86</v>
      </c>
      <c r="G81" s="30" t="s">
        <v>86</v>
      </c>
    </row>
    <row r="82" spans="1:7">
      <c r="A82" s="20"/>
      <c r="D82" s="22"/>
      <c r="E82" s="60"/>
      <c r="F82" s="60"/>
      <c r="G82" s="60"/>
    </row>
    <row r="83" spans="1:7">
      <c r="A83" s="4" t="s">
        <v>119</v>
      </c>
      <c r="F83" s="63"/>
    </row>
    <row r="84" spans="1:7">
      <c r="A84" s="20" t="s">
        <v>166</v>
      </c>
      <c r="B84" s="61"/>
      <c r="C84" s="64"/>
      <c r="D84" s="20"/>
      <c r="F84" s="63"/>
    </row>
    <row r="85" spans="1:7" ht="35.25" customHeight="1">
      <c r="A85" s="134" t="s">
        <v>167</v>
      </c>
      <c r="B85" s="134"/>
      <c r="C85" s="134"/>
      <c r="D85" s="134"/>
      <c r="E85" s="134"/>
      <c r="F85" s="134"/>
      <c r="G85" s="134"/>
    </row>
    <row r="86" spans="1:7" ht="23.25" customHeight="1">
      <c r="F86" s="63"/>
    </row>
    <row r="87" spans="1:7" ht="23.25" customHeight="1">
      <c r="A87" s="22" t="s">
        <v>87</v>
      </c>
      <c r="B87" s="60"/>
      <c r="C87" s="93"/>
      <c r="D87" s="22"/>
      <c r="E87" s="60" t="s">
        <v>88</v>
      </c>
    </row>
    <row r="88" spans="1:7">
      <c r="A88" s="22" t="s">
        <v>89</v>
      </c>
      <c r="B88" s="60"/>
      <c r="C88" s="93"/>
      <c r="D88" s="22"/>
      <c r="E88" s="60"/>
    </row>
    <row r="89" spans="1:7">
      <c r="A89" s="22" t="s">
        <v>90</v>
      </c>
      <c r="B89" s="60"/>
      <c r="C89" s="93"/>
      <c r="D89" s="22"/>
      <c r="E89" s="60"/>
    </row>
    <row r="90" spans="1:7">
      <c r="A90" s="22"/>
      <c r="B90" s="60"/>
      <c r="C90" s="93"/>
      <c r="D90" s="22"/>
      <c r="E90" s="60"/>
    </row>
    <row r="91" spans="1:7">
      <c r="A91" s="22" t="s">
        <v>91</v>
      </c>
      <c r="B91" s="60"/>
      <c r="C91" s="93"/>
      <c r="D91" s="22"/>
      <c r="E91" s="60"/>
    </row>
    <row r="92" spans="1:7">
      <c r="A92" s="22" t="s">
        <v>92</v>
      </c>
      <c r="B92" s="60"/>
      <c r="C92" s="93" t="s">
        <v>25</v>
      </c>
      <c r="D92" s="22"/>
      <c r="E92" s="60"/>
    </row>
    <row r="93" spans="1:7">
      <c r="A93" s="22" t="s">
        <v>93</v>
      </c>
      <c r="B93" s="60"/>
      <c r="C93" s="93" t="s">
        <v>94</v>
      </c>
      <c r="D93" s="22"/>
      <c r="E93" s="60"/>
    </row>
    <row r="94" spans="1:7">
      <c r="A94" s="22" t="s">
        <v>95</v>
      </c>
      <c r="B94" s="60"/>
      <c r="C94" s="93" t="s">
        <v>96</v>
      </c>
      <c r="D94" s="22"/>
      <c r="E94" s="60"/>
    </row>
  </sheetData>
  <mergeCells count="69">
    <mergeCell ref="C80:D80"/>
    <mergeCell ref="C81:D81"/>
    <mergeCell ref="A80:B80"/>
    <mergeCell ref="A76:E76"/>
    <mergeCell ref="A77:E77"/>
    <mergeCell ref="H48:H49"/>
    <mergeCell ref="E44:E47"/>
    <mergeCell ref="A57:B57"/>
    <mergeCell ref="A64:H64"/>
    <mergeCell ref="A50:B50"/>
    <mergeCell ref="C48:C49"/>
    <mergeCell ref="D48:D49"/>
    <mergeCell ref="E48:E49"/>
    <mergeCell ref="F48:F49"/>
    <mergeCell ref="A58:B58"/>
    <mergeCell ref="A59:B59"/>
    <mergeCell ref="A60:B60"/>
    <mergeCell ref="H44:H47"/>
    <mergeCell ref="A51:B51"/>
    <mergeCell ref="A53:B53"/>
    <mergeCell ref="A54:B54"/>
    <mergeCell ref="A14:B14"/>
    <mergeCell ref="A15:B15"/>
    <mergeCell ref="A17:B17"/>
    <mergeCell ref="A18:B18"/>
    <mergeCell ref="A21:B21"/>
    <mergeCell ref="A20:B20"/>
    <mergeCell ref="A23:B23"/>
    <mergeCell ref="G27:G28"/>
    <mergeCell ref="A26:B26"/>
    <mergeCell ref="A27:B28"/>
    <mergeCell ref="C27:C28"/>
    <mergeCell ref="D27:D28"/>
    <mergeCell ref="E27:E28"/>
    <mergeCell ref="F27:F28"/>
    <mergeCell ref="A3:B3"/>
    <mergeCell ref="A8:B8"/>
    <mergeCell ref="A10:B10"/>
    <mergeCell ref="A11:H11"/>
    <mergeCell ref="A12:B12"/>
    <mergeCell ref="A4:B4"/>
    <mergeCell ref="A7:H7"/>
    <mergeCell ref="A85:G85"/>
    <mergeCell ref="A30:B30"/>
    <mergeCell ref="A32:B32"/>
    <mergeCell ref="A34:B34"/>
    <mergeCell ref="A44:B47"/>
    <mergeCell ref="C44:C47"/>
    <mergeCell ref="D44:D47"/>
    <mergeCell ref="G48:G49"/>
    <mergeCell ref="A81:B81"/>
    <mergeCell ref="F44:F47"/>
    <mergeCell ref="G44:G47"/>
    <mergeCell ref="A48:B49"/>
    <mergeCell ref="A73:D73"/>
    <mergeCell ref="A66:D66"/>
    <mergeCell ref="A72:D72"/>
    <mergeCell ref="A67:D67"/>
    <mergeCell ref="A71:D71"/>
    <mergeCell ref="A36:B36"/>
    <mergeCell ref="A38:B38"/>
    <mergeCell ref="A39:B39"/>
    <mergeCell ref="A40:B40"/>
    <mergeCell ref="A41:B41"/>
    <mergeCell ref="A55:B55"/>
    <mergeCell ref="A56:B56"/>
    <mergeCell ref="A68:D68"/>
    <mergeCell ref="A69:D69"/>
    <mergeCell ref="A70:D70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2018-02-02T00:33:12Z</cp:lastPrinted>
  <dcterms:created xsi:type="dcterms:W3CDTF">2013-02-18T04:38:06Z</dcterms:created>
  <dcterms:modified xsi:type="dcterms:W3CDTF">2018-02-21T06:38:04Z</dcterms:modified>
</cp:coreProperties>
</file>