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ЭкОтдел\Desktop\2018 г. отчеты - проекты\"/>
    </mc:Choice>
  </mc:AlternateContent>
  <bookViews>
    <workbookView xWindow="360" yWindow="30" windowWidth="11355" windowHeight="5280"/>
  </bookViews>
  <sheets>
    <sheet name="УК" sheetId="1" r:id="rId1"/>
    <sheet name="Лист2" sheetId="8" r:id="rId2"/>
  </sheets>
  <calcPr calcId="152511"/>
</workbook>
</file>

<file path=xl/calcChain.xml><?xml version="1.0" encoding="utf-8"?>
<calcChain xmlns="http://schemas.openxmlformats.org/spreadsheetml/2006/main">
  <c r="G8" i="8" l="1"/>
  <c r="G29" i="8"/>
  <c r="G25" i="8"/>
  <c r="G22" i="8"/>
  <c r="G19" i="8"/>
  <c r="G16" i="8"/>
  <c r="G13" i="8"/>
  <c r="F29" i="8"/>
  <c r="E29" i="8"/>
  <c r="E34" i="8"/>
  <c r="E33" i="8" s="1"/>
  <c r="F33" i="8"/>
  <c r="E26" i="8"/>
  <c r="E25" i="8" s="1"/>
  <c r="F25" i="8"/>
  <c r="E23" i="8"/>
  <c r="E22" i="8" s="1"/>
  <c r="F22" i="8"/>
  <c r="E20" i="8"/>
  <c r="E19" i="8" s="1"/>
  <c r="F19" i="8"/>
  <c r="E17" i="8"/>
  <c r="F16" i="8"/>
  <c r="E16" i="8"/>
  <c r="E14" i="8"/>
  <c r="G10" i="8" l="1"/>
  <c r="G9" i="8" s="1"/>
  <c r="C53" i="8"/>
  <c r="D30" i="8"/>
  <c r="D29" i="8" s="1"/>
  <c r="D26" i="8"/>
  <c r="D25" i="8" s="1"/>
  <c r="D23" i="8"/>
  <c r="D22" i="8" s="1"/>
  <c r="D20" i="8"/>
  <c r="D19" i="8" s="1"/>
  <c r="D17" i="8"/>
  <c r="D16" i="8"/>
  <c r="D14" i="8"/>
  <c r="D13" i="8" s="1"/>
  <c r="D10" i="8"/>
  <c r="D9" i="8" s="1"/>
  <c r="H58" i="8" l="1"/>
  <c r="H44" i="8"/>
  <c r="H41" i="8"/>
  <c r="H40" i="8"/>
  <c r="H39" i="8"/>
  <c r="H38" i="8"/>
  <c r="F36" i="8"/>
  <c r="E36" i="8"/>
  <c r="G74" i="8"/>
  <c r="G60" i="8"/>
  <c r="F60" i="8"/>
  <c r="E60" i="8"/>
  <c r="G32" i="8"/>
  <c r="G42" i="8" s="1"/>
  <c r="F13" i="8"/>
  <c r="E13" i="8"/>
  <c r="F8" i="8"/>
  <c r="E8" i="8"/>
  <c r="F50" i="8"/>
  <c r="F48" i="8" s="1"/>
  <c r="H48" i="8" s="1"/>
  <c r="E50" i="8"/>
  <c r="E48" i="8" s="1"/>
  <c r="C34" i="8"/>
  <c r="C33" i="8" s="1"/>
  <c r="C26" i="8"/>
  <c r="C25" i="8" s="1"/>
  <c r="C23" i="8"/>
  <c r="C22" i="8" s="1"/>
  <c r="C20" i="8"/>
  <c r="C19" i="8" s="1"/>
  <c r="C17" i="8"/>
  <c r="C16" i="8" s="1"/>
  <c r="H34" i="8"/>
  <c r="H30" i="8"/>
  <c r="H28" i="8"/>
  <c r="H27" i="8"/>
  <c r="H26" i="8"/>
  <c r="H24" i="8"/>
  <c r="H21" i="8"/>
  <c r="H20" i="8"/>
  <c r="H18" i="8"/>
  <c r="H17" i="8"/>
  <c r="H15" i="8"/>
  <c r="H14" i="8"/>
  <c r="H12" i="8"/>
  <c r="C30" i="8"/>
  <c r="C29" i="8" s="1"/>
  <c r="C14" i="8"/>
  <c r="C13" i="8" s="1"/>
  <c r="C10" i="8"/>
  <c r="C9" i="8" s="1"/>
  <c r="F10" i="8" l="1"/>
  <c r="F9" i="8" s="1"/>
  <c r="E10" i="8"/>
  <c r="H64" i="8"/>
  <c r="H36" i="8"/>
  <c r="H32" i="8"/>
  <c r="H13" i="8"/>
  <c r="G61" i="8"/>
  <c r="E42" i="8"/>
  <c r="E61" i="8" s="1"/>
  <c r="F42" i="8"/>
  <c r="F61" i="8" s="1"/>
  <c r="H8" i="8"/>
  <c r="H16" i="8"/>
  <c r="H33" i="8"/>
  <c r="H22" i="8"/>
  <c r="H23" i="8"/>
  <c r="H19" i="8"/>
  <c r="H25" i="8"/>
  <c r="H29" i="8"/>
  <c r="H10" i="8" l="1"/>
  <c r="E9" i="8"/>
  <c r="H9" i="8" s="1"/>
  <c r="H65" i="8"/>
  <c r="H63" i="8" s="1"/>
  <c r="H62" i="8"/>
</calcChain>
</file>

<file path=xl/comments1.xml><?xml version="1.0" encoding="utf-8"?>
<comments xmlns="http://schemas.openxmlformats.org/spreadsheetml/2006/main">
  <authors>
    <author>BuhFN</author>
  </authors>
  <commentList>
    <comment ref="A44" authorId="0" shapeId="0">
      <text>
        <r>
          <rPr>
            <b/>
            <sz val="8"/>
            <color indexed="81"/>
            <rFont val="Tahoma"/>
            <family val="2"/>
            <charset val="204"/>
          </rPr>
          <t>BuhFN:</t>
        </r>
        <r>
          <rPr>
            <sz val="8"/>
            <color indexed="81"/>
            <rFont val="Tahoma"/>
            <family val="2"/>
            <charset val="204"/>
          </rPr>
          <t xml:space="preserve">
поликлинника№2</t>
        </r>
      </text>
    </comment>
  </commentList>
</comments>
</file>

<file path=xl/sharedStrings.xml><?xml version="1.0" encoding="utf-8"?>
<sst xmlns="http://schemas.openxmlformats.org/spreadsheetml/2006/main" count="177" uniqueCount="155">
  <si>
    <t>1</t>
  </si>
  <si>
    <t>2</t>
  </si>
  <si>
    <t>3</t>
  </si>
  <si>
    <t>4</t>
  </si>
  <si>
    <t>6</t>
  </si>
  <si>
    <t>7</t>
  </si>
  <si>
    <t>8</t>
  </si>
  <si>
    <t>ИТОГО:</t>
  </si>
  <si>
    <t>Часть 1.</t>
  </si>
  <si>
    <t>Наименвание юридического лица</t>
  </si>
  <si>
    <t>ФИО руководителя</t>
  </si>
  <si>
    <t>Козлов Владимир Петрович</t>
  </si>
  <si>
    <t>Свидетельство о гос регистрации юр лица</t>
  </si>
  <si>
    <t>Фактический и юридический адрес</t>
  </si>
  <si>
    <t>690005 г.Владивосток, ул. Светланская, 183</t>
  </si>
  <si>
    <t>Адрес электронной почты:</t>
  </si>
  <si>
    <t>Адрес официального сайта в сети "Интернет"</t>
  </si>
  <si>
    <t>Сведения о членстве в СРО</t>
  </si>
  <si>
    <t>не члены СРО</t>
  </si>
  <si>
    <t>2. Сведения об исполнителях работ по содержанию и обслуживанию дома:</t>
  </si>
  <si>
    <t>наименвание организации исполняющей работы</t>
  </si>
  <si>
    <t>адрес</t>
  </si>
  <si>
    <t>телефон диспетчерской службы</t>
  </si>
  <si>
    <t>ул. Светланская, 183</t>
  </si>
  <si>
    <t>2-222-160</t>
  </si>
  <si>
    <t>Санитарное содержание дома: уборка придомовой территории, уборка лестничных клеток, уборка мусоропровода, уборка контейнерных площадок.</t>
  </si>
  <si>
    <t>Техническое обслуживание общего имущества:</t>
  </si>
  <si>
    <t>ООО " Центр"</t>
  </si>
  <si>
    <t>2-269-530</t>
  </si>
  <si>
    <t>Техническое обслуживание лифтов:</t>
  </si>
  <si>
    <t>ООО " Лифт- ДВ"</t>
  </si>
  <si>
    <t>2-223-142</t>
  </si>
  <si>
    <t>Вывоз ТБО:</t>
  </si>
  <si>
    <t>ООО " Экологическое предприятие № 1"</t>
  </si>
  <si>
    <t>Год постройки</t>
  </si>
  <si>
    <t>Количество лифтов</t>
  </si>
  <si>
    <t>Количество этажей</t>
  </si>
  <si>
    <t>Количество подъездов</t>
  </si>
  <si>
    <t>Количество м/ проводов</t>
  </si>
  <si>
    <t>Площадь жилых помещений</t>
  </si>
  <si>
    <t>Площадь не жилых помещений</t>
  </si>
  <si>
    <t>Площадь мест общего пользования</t>
  </si>
  <si>
    <t xml:space="preserve">Аварийное обслуживание: (в рабочие дни с 8-00 до 17-00 часов; </t>
  </si>
  <si>
    <t xml:space="preserve"> праздничные и выходные дни- круглосуточно</t>
  </si>
  <si>
    <t>1.2 Санитарное содержание придом. территории</t>
  </si>
  <si>
    <t>1.5 Вывоз и утилизация ТБО</t>
  </si>
  <si>
    <t>1.6 Тех. Обслуживание лифтов</t>
  </si>
  <si>
    <t>2.Текущий ремонт, всего:</t>
  </si>
  <si>
    <t>Часть 3</t>
  </si>
  <si>
    <t>1. Случаи снижения платы за качество оказываемых  услуг:</t>
  </si>
  <si>
    <t>3. Техническая характеристика дома:</t>
  </si>
  <si>
    <t xml:space="preserve">                       об исполнении договора управления многоквартирным домом </t>
  </si>
  <si>
    <t>1.1 Обслуж. общедом. коммуникаций</t>
  </si>
  <si>
    <t>1.3 Сан содерж. л/клеток</t>
  </si>
  <si>
    <t>1.4 Сан содерж. м/провода</t>
  </si>
  <si>
    <t>в т.ч. услуги по управлению, налоги</t>
  </si>
  <si>
    <t xml:space="preserve">     uk-lr.ru</t>
  </si>
  <si>
    <t>Наименование работ</t>
  </si>
  <si>
    <t>период</t>
  </si>
  <si>
    <t>количество</t>
  </si>
  <si>
    <t>сумма снижения, руб.</t>
  </si>
  <si>
    <t>Вид услуги</t>
  </si>
  <si>
    <t>Тех обслуживание лифтов</t>
  </si>
  <si>
    <t xml:space="preserve">                                     ПЕРЕЧЕНЬ УСЛУГ</t>
  </si>
  <si>
    <t>тариф</t>
  </si>
  <si>
    <t>Остат (+) долг (-)          на нач отчет периода</t>
  </si>
  <si>
    <t>Выставлено в квитанциях</t>
  </si>
  <si>
    <t>Факт оплаты</t>
  </si>
  <si>
    <t>Выполнены работы</t>
  </si>
  <si>
    <t>Остат (+) долг (-)          на конец отчет периода</t>
  </si>
  <si>
    <t>1.Содержание жилья, Всего</t>
  </si>
  <si>
    <t>в том числе: услуги подрядчиков</t>
  </si>
  <si>
    <t>услуги по управлению</t>
  </si>
  <si>
    <t>Расшифровка статьи "Содержание жилья" по видам услуг</t>
  </si>
  <si>
    <t>в том числе: на текущий ремонт</t>
  </si>
  <si>
    <t>в т.ч. Услуги по управлению, налоги</t>
  </si>
  <si>
    <t>Договор управления</t>
  </si>
  <si>
    <t xml:space="preserve">Генеральный директор </t>
  </si>
  <si>
    <t>В.П. Козлов</t>
  </si>
  <si>
    <t xml:space="preserve">ООО "Управляющая компания </t>
  </si>
  <si>
    <t>телефоны:</t>
  </si>
  <si>
    <t>Санитарный отдел-</t>
  </si>
  <si>
    <t>Производственный отдел-</t>
  </si>
  <si>
    <t>2-220-388</t>
  </si>
  <si>
    <t>Плановый отдел-</t>
  </si>
  <si>
    <t>2-265-417</t>
  </si>
  <si>
    <t>uklr2006@mail.ru</t>
  </si>
  <si>
    <t>ул. Толстого, 25</t>
  </si>
  <si>
    <t>2-673-747</t>
  </si>
  <si>
    <t>01.06.2008г.</t>
  </si>
  <si>
    <t>1.Сведения об Управляющей компании Ленинского района-1</t>
  </si>
  <si>
    <t xml:space="preserve"> ООО "Управляющая компания Ленинского района-1"</t>
  </si>
  <si>
    <t>от 30.07. 2007г. Серия 25 № 002827459</t>
  </si>
  <si>
    <t xml:space="preserve">Контактные телефоны: </t>
  </si>
  <si>
    <t>приемная</t>
  </si>
  <si>
    <t xml:space="preserve">    2-266-571</t>
  </si>
  <si>
    <t>юридический отдел</t>
  </si>
  <si>
    <t xml:space="preserve">    2-223-647 </t>
  </si>
  <si>
    <t>производственный отдел</t>
  </si>
  <si>
    <t xml:space="preserve">    2-220-388</t>
  </si>
  <si>
    <t>экономический отдел</t>
  </si>
  <si>
    <t xml:space="preserve">    2-265-417</t>
  </si>
  <si>
    <t>гл.инженер</t>
  </si>
  <si>
    <t xml:space="preserve">    2-205-087</t>
  </si>
  <si>
    <t>санитарный отдел</t>
  </si>
  <si>
    <t xml:space="preserve">    2-222-160</t>
  </si>
  <si>
    <t>гл.энергетик, инж.по лифтам</t>
  </si>
  <si>
    <t xml:space="preserve">    2-223-142</t>
  </si>
  <si>
    <t xml:space="preserve">                                                                   № 46</t>
  </si>
  <si>
    <t>ул. Некрасовская</t>
  </si>
  <si>
    <t>ООО " Сансервис"</t>
  </si>
  <si>
    <t>Часть 4</t>
  </si>
  <si>
    <t>ООО "СТРОЙЦЕНТРПРИМ"</t>
  </si>
  <si>
    <t>ул. Тунгусская, 8</t>
  </si>
  <si>
    <t>Колличество проживающих</t>
  </si>
  <si>
    <t>989,1 м2</t>
  </si>
  <si>
    <t>ИТОГО ПО ДОМУ:</t>
  </si>
  <si>
    <t>итого по дому:</t>
  </si>
  <si>
    <t>Всего д/средств с учетом остатков</t>
  </si>
  <si>
    <t>переплата потребителями</t>
  </si>
  <si>
    <t>задолженность потребителей</t>
  </si>
  <si>
    <t>Часть 2.( форма 2.8 стандарта раскрытия информации)</t>
  </si>
  <si>
    <t>сумма, т.р.</t>
  </si>
  <si>
    <t xml:space="preserve">обязательное страхование лифтов, исполн. </t>
  </si>
  <si>
    <t>итого по прочим услугам:</t>
  </si>
  <si>
    <t>прочие услуги</t>
  </si>
  <si>
    <t>1. Текущий ремонт коммуникаций, проходящих через нежилые помещения</t>
  </si>
  <si>
    <t>исполнит.</t>
  </si>
  <si>
    <t>2. Реклама в лифтах, исполн.ООО Правильный формат</t>
  </si>
  <si>
    <t>в т.ч услуги по управлению, налоги</t>
  </si>
  <si>
    <t>3.Коммунальные услуги, всего:</t>
  </si>
  <si>
    <t xml:space="preserve">в том числе: </t>
  </si>
  <si>
    <t>ХВС на содержание ОИ МКД</t>
  </si>
  <si>
    <t>отведение сточных вод</t>
  </si>
  <si>
    <t>ГВС на содержание ОИ МКД</t>
  </si>
  <si>
    <t>эл.энергия на содержание ОИ МКД</t>
  </si>
  <si>
    <t xml:space="preserve">Всего: 2493,4 кв.м, </t>
  </si>
  <si>
    <t>РЕСО гарантия</t>
  </si>
  <si>
    <t>ООО ТСГ</t>
  </si>
  <si>
    <t xml:space="preserve">                       Отчет ООО "Управляющей компании Ленинского района-1"  за 2018 г.</t>
  </si>
  <si>
    <t>1.Отчет об исполнении договора управления за 2018 г.(тыс.р.)</t>
  </si>
  <si>
    <t xml:space="preserve"> начисления и фактическое поступление средств по статьям затрат за 2018 г.(тыс.р.)</t>
  </si>
  <si>
    <t>переходящие остатки д/ср-в на начало 01.01. 2018 г.</t>
  </si>
  <si>
    <t>переходящие остатки д/ср-в на конец  2018 г.</t>
  </si>
  <si>
    <t>3. Ростелеком</t>
  </si>
  <si>
    <t>6927,2 м2</t>
  </si>
  <si>
    <t>аварийная замена розлива ХВС</t>
  </si>
  <si>
    <t>169 п.м</t>
  </si>
  <si>
    <t>аварийный ремот мягкой кровли</t>
  </si>
  <si>
    <t>190 кв.м</t>
  </si>
  <si>
    <t>3. Перечень работ, выполненных по статье " текущий ремонт"  в 2018 году.</t>
  </si>
  <si>
    <t>План по статье "текущий ремонт" на 2019 год</t>
  </si>
  <si>
    <t>Предложение Управляющей компании: частичный ремонт кровли. Работы возможно выполнить за счет дополнительного сбора средств.</t>
  </si>
  <si>
    <t>Ленинского района -1":</t>
  </si>
  <si>
    <t>ИСХ  №   17/02 от 08.02.2019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</si>
</sst>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9"/>
      <color theme="10"/>
      <name val="Calibri"/>
      <family val="2"/>
      <charset val="204"/>
    </font>
    <font>
      <sz val="8"/>
      <color theme="1"/>
      <name val="Arial"/>
      <family val="2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12">
    <xf numFmtId="0" fontId="0" fillId="0" borderId="0" xfId="0"/>
    <xf numFmtId="0" fontId="1" fillId="0" borderId="0" xfId="1"/>
    <xf numFmtId="0" fontId="2" fillId="0" borderId="0" xfId="1" applyFont="1"/>
    <xf numFmtId="0" fontId="0" fillId="0" borderId="0" xfId="0" applyFill="1"/>
    <xf numFmtId="0" fontId="4" fillId="0" borderId="0" xfId="0" applyFont="1"/>
    <xf numFmtId="0" fontId="0" fillId="0" borderId="0" xfId="0" applyFill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0" xfId="1" applyFont="1" applyFill="1" applyBorder="1" applyAlignment="1">
      <alignment horizontal="left"/>
    </xf>
    <xf numFmtId="0" fontId="3" fillId="0" borderId="1" xfId="0" applyFont="1" applyFill="1" applyBorder="1"/>
    <xf numFmtId="0" fontId="3" fillId="0" borderId="2" xfId="0" applyFont="1" applyBorder="1"/>
    <xf numFmtId="0" fontId="3" fillId="0" borderId="0" xfId="0" applyFont="1" applyBorder="1"/>
    <xf numFmtId="49" fontId="10" fillId="0" borderId="1" xfId="1" applyNumberFormat="1" applyFont="1" applyFill="1" applyBorder="1" applyAlignment="1">
      <alignment horizontal="center"/>
    </xf>
    <xf numFmtId="0" fontId="10" fillId="0" borderId="1" xfId="1" applyFont="1" applyFill="1" applyBorder="1"/>
    <xf numFmtId="0" fontId="10" fillId="0" borderId="1" xfId="1" applyFont="1" applyFill="1" applyBorder="1" applyAlignment="1">
      <alignment wrapText="1"/>
    </xf>
    <xf numFmtId="0" fontId="11" fillId="0" borderId="10" xfId="1" applyFont="1" applyFill="1" applyBorder="1" applyAlignment="1">
      <alignment horizontal="left"/>
    </xf>
    <xf numFmtId="0" fontId="10" fillId="0" borderId="10" xfId="1" applyFont="1" applyFill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0" xfId="0" applyFont="1"/>
    <xf numFmtId="0" fontId="9" fillId="0" borderId="0" xfId="0" applyFont="1"/>
    <xf numFmtId="0" fontId="12" fillId="0" borderId="0" xfId="0" applyFont="1"/>
    <xf numFmtId="0" fontId="7" fillId="0" borderId="0" xfId="0" applyFont="1"/>
    <xf numFmtId="0" fontId="6" fillId="0" borderId="0" xfId="0" applyFont="1"/>
    <xf numFmtId="0" fontId="8" fillId="0" borderId="0" xfId="0" applyFont="1"/>
    <xf numFmtId="49" fontId="10" fillId="0" borderId="10" xfId="1" applyNumberFormat="1" applyFont="1" applyFill="1" applyBorder="1" applyAlignment="1">
      <alignment horizontal="center"/>
    </xf>
    <xf numFmtId="0" fontId="10" fillId="0" borderId="10" xfId="1" applyFont="1" applyFill="1" applyBorder="1"/>
    <xf numFmtId="0" fontId="10" fillId="0" borderId="1" xfId="1" applyFont="1" applyFill="1" applyBorder="1" applyAlignment="1"/>
    <xf numFmtId="0" fontId="3" fillId="0" borderId="0" xfId="0" applyFont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/>
    <xf numFmtId="0" fontId="0" fillId="0" borderId="0" xfId="0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3" fillId="0" borderId="8" xfId="0" applyFont="1" applyBorder="1"/>
    <xf numFmtId="164" fontId="9" fillId="0" borderId="1" xfId="0" applyNumberFormat="1" applyFont="1" applyFill="1" applyBorder="1" applyAlignment="1">
      <alignment horizontal="center" wrapText="1"/>
    </xf>
    <xf numFmtId="164" fontId="9" fillId="0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1" fillId="0" borderId="2" xfId="1" applyFont="1" applyFill="1" applyBorder="1" applyAlignment="1">
      <alignment horizontal="left" wrapText="1"/>
    </xf>
    <xf numFmtId="0" fontId="11" fillId="0" borderId="7" xfId="1" applyFont="1" applyFill="1" applyBorder="1" applyAlignment="1">
      <alignment horizontal="left" wrapText="1"/>
    </xf>
    <xf numFmtId="0" fontId="11" fillId="0" borderId="8" xfId="1" applyFont="1" applyFill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14" fillId="0" borderId="1" xfId="0" applyFont="1" applyBorder="1" applyAlignment="1"/>
    <xf numFmtId="0" fontId="14" fillId="0" borderId="1" xfId="0" applyFont="1" applyBorder="1"/>
    <xf numFmtId="0" fontId="14" fillId="0" borderId="1" xfId="0" applyFont="1" applyFill="1" applyBorder="1" applyAlignment="1"/>
    <xf numFmtId="0" fontId="0" fillId="0" borderId="0" xfId="0" applyBorder="1" applyAlignment="1">
      <alignment vertical="center"/>
    </xf>
    <xf numFmtId="0" fontId="0" fillId="0" borderId="0" xfId="0" applyBorder="1" applyAlignment="1"/>
    <xf numFmtId="0" fontId="0" fillId="0" borderId="0" xfId="0" applyBorder="1"/>
    <xf numFmtId="0" fontId="6" fillId="0" borderId="0" xfId="0" applyFont="1" applyBorder="1" applyAlignment="1"/>
    <xf numFmtId="0" fontId="0" fillId="0" borderId="0" xfId="0" applyFill="1" applyBorder="1" applyAlignment="1"/>
    <xf numFmtId="2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17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0" fontId="12" fillId="0" borderId="0" xfId="0" applyFont="1" applyBorder="1" applyAlignment="1"/>
    <xf numFmtId="0" fontId="4" fillId="0" borderId="0" xfId="0" applyFont="1" applyBorder="1" applyAlignment="1"/>
    <xf numFmtId="17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164" fontId="12" fillId="0" borderId="0" xfId="0" applyNumberFormat="1" applyFont="1" applyBorder="1" applyAlignment="1">
      <alignment horizontal="center"/>
    </xf>
    <xf numFmtId="164" fontId="0" fillId="0" borderId="0" xfId="0" applyNumberFormat="1"/>
    <xf numFmtId="164" fontId="4" fillId="0" borderId="0" xfId="0" applyNumberFormat="1" applyFont="1"/>
    <xf numFmtId="2" fontId="3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left"/>
    </xf>
    <xf numFmtId="0" fontId="9" fillId="0" borderId="8" xfId="0" applyFont="1" applyFill="1" applyBorder="1" applyAlignment="1">
      <alignment horizontal="left"/>
    </xf>
    <xf numFmtId="2" fontId="9" fillId="0" borderId="8" xfId="0" applyNumberFormat="1" applyFont="1" applyBorder="1" applyAlignment="1">
      <alignment horizontal="center"/>
    </xf>
    <xf numFmtId="2" fontId="0" fillId="0" borderId="0" xfId="0" applyNumberFormat="1"/>
    <xf numFmtId="0" fontId="6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9" fillId="0" borderId="2" xfId="0" applyFont="1" applyFill="1" applyBorder="1" applyAlignment="1"/>
    <xf numFmtId="0" fontId="4" fillId="0" borderId="8" xfId="0" applyFont="1" applyBorder="1" applyAlignment="1"/>
    <xf numFmtId="0" fontId="9" fillId="0" borderId="2" xfId="0" applyFont="1" applyFill="1" applyBorder="1" applyAlignment="1">
      <alignment horizontal="center"/>
    </xf>
    <xf numFmtId="0" fontId="9" fillId="0" borderId="13" xfId="0" applyFont="1" applyBorder="1" applyAlignment="1">
      <alignment wrapText="1"/>
    </xf>
    <xf numFmtId="0" fontId="9" fillId="0" borderId="14" xfId="0" applyFont="1" applyBorder="1" applyAlignment="1">
      <alignment wrapText="1"/>
    </xf>
    <xf numFmtId="164" fontId="9" fillId="0" borderId="9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2" fontId="9" fillId="0" borderId="9" xfId="0" applyNumberFormat="1" applyFont="1" applyBorder="1" applyAlignment="1">
      <alignment horizontal="center"/>
    </xf>
    <xf numFmtId="2" fontId="9" fillId="0" borderId="13" xfId="0" applyNumberFormat="1" applyFont="1" applyBorder="1" applyAlignment="1">
      <alignment horizontal="center"/>
    </xf>
    <xf numFmtId="0" fontId="6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15" xfId="0" applyFont="1" applyBorder="1"/>
    <xf numFmtId="0" fontId="0" fillId="0" borderId="7" xfId="0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0" fillId="0" borderId="1" xfId="0" applyFill="1" applyBorder="1"/>
    <xf numFmtId="0" fontId="4" fillId="0" borderId="7" xfId="0" applyFont="1" applyFill="1" applyBorder="1" applyAlignment="1">
      <alignment horizontal="center"/>
    </xf>
    <xf numFmtId="2" fontId="9" fillId="0" borderId="2" xfId="0" applyNumberFormat="1" applyFont="1" applyFill="1" applyBorder="1" applyAlignment="1">
      <alignment horizontal="center"/>
    </xf>
    <xf numFmtId="0" fontId="9" fillId="0" borderId="10" xfId="0" applyFont="1" applyFill="1" applyBorder="1" applyAlignment="1"/>
    <xf numFmtId="164" fontId="3" fillId="0" borderId="10" xfId="0" applyNumberFormat="1" applyFont="1" applyFill="1" applyBorder="1" applyAlignment="1">
      <alignment horizontal="center"/>
    </xf>
    <xf numFmtId="0" fontId="0" fillId="0" borderId="10" xfId="0" applyFill="1" applyBorder="1"/>
    <xf numFmtId="2" fontId="9" fillId="0" borderId="10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2" fontId="4" fillId="0" borderId="0" xfId="0" applyNumberFormat="1" applyFont="1"/>
    <xf numFmtId="0" fontId="4" fillId="0" borderId="1" xfId="0" applyFont="1" applyBorder="1"/>
    <xf numFmtId="0" fontId="3" fillId="0" borderId="1" xfId="0" applyFont="1" applyBorder="1" applyAlignment="1">
      <alignment wrapText="1"/>
    </xf>
    <xf numFmtId="0" fontId="9" fillId="0" borderId="1" xfId="0" applyFont="1" applyFill="1" applyBorder="1" applyAlignment="1"/>
    <xf numFmtId="0" fontId="9" fillId="0" borderId="10" xfId="0" applyFont="1" applyFill="1" applyBorder="1" applyAlignment="1">
      <alignment wrapText="1"/>
    </xf>
    <xf numFmtId="0" fontId="9" fillId="0" borderId="7" xfId="0" applyFont="1" applyFill="1" applyBorder="1" applyAlignment="1">
      <alignment wrapText="1"/>
    </xf>
    <xf numFmtId="0" fontId="9" fillId="0" borderId="8" xfId="0" applyFont="1" applyFill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12" xfId="0" applyFont="1" applyBorder="1" applyAlignment="1">
      <alignment wrapText="1"/>
    </xf>
    <xf numFmtId="2" fontId="3" fillId="0" borderId="6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17" fillId="0" borderId="1" xfId="0" applyFont="1" applyBorder="1"/>
    <xf numFmtId="2" fontId="3" fillId="0" borderId="2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0" fontId="11" fillId="0" borderId="2" xfId="1" applyFont="1" applyFill="1" applyBorder="1" applyAlignment="1">
      <alignment horizontal="left" wrapText="1"/>
    </xf>
    <xf numFmtId="0" fontId="11" fillId="0" borderId="7" xfId="1" applyFont="1" applyFill="1" applyBorder="1" applyAlignment="1">
      <alignment horizontal="left" wrapText="1"/>
    </xf>
    <xf numFmtId="0" fontId="11" fillId="0" borderId="8" xfId="1" applyFont="1" applyFill="1" applyBorder="1" applyAlignment="1">
      <alignment horizontal="left" wrapText="1"/>
    </xf>
    <xf numFmtId="0" fontId="10" fillId="0" borderId="2" xfId="1" applyFont="1" applyFill="1" applyBorder="1" applyAlignment="1">
      <alignment horizontal="center"/>
    </xf>
    <xf numFmtId="0" fontId="10" fillId="0" borderId="8" xfId="1" applyFont="1" applyFill="1" applyBorder="1" applyAlignment="1">
      <alignment horizontal="center"/>
    </xf>
    <xf numFmtId="49" fontId="10" fillId="0" borderId="2" xfId="1" applyNumberFormat="1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9" fontId="5" fillId="0" borderId="2" xfId="2" applyNumberFormat="1" applyFill="1" applyBorder="1" applyAlignment="1" applyProtection="1">
      <alignment horizontal="center"/>
    </xf>
    <xf numFmtId="49" fontId="5" fillId="0" borderId="8" xfId="2" applyNumberFormat="1" applyFill="1" applyBorder="1" applyAlignment="1" applyProtection="1">
      <alignment horizontal="center"/>
    </xf>
    <xf numFmtId="49" fontId="13" fillId="0" borderId="2" xfId="2" applyNumberFormat="1" applyFont="1" applyFill="1" applyBorder="1" applyAlignment="1" applyProtection="1">
      <alignment horizontal="center"/>
    </xf>
    <xf numFmtId="49" fontId="13" fillId="0" borderId="8" xfId="2" applyNumberFormat="1" applyFont="1" applyFill="1" applyBorder="1" applyAlignment="1" applyProtection="1">
      <alignment horizontal="center"/>
    </xf>
    <xf numFmtId="49" fontId="10" fillId="0" borderId="8" xfId="1" applyNumberFormat="1" applyFont="1" applyFill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wrapText="1"/>
    </xf>
    <xf numFmtId="0" fontId="0" fillId="0" borderId="8" xfId="0" applyBorder="1" applyAlignment="1">
      <alignment wrapText="1"/>
    </xf>
    <xf numFmtId="0" fontId="9" fillId="0" borderId="4" xfId="0" applyFont="1" applyBorder="1" applyAlignment="1">
      <alignment wrapText="1"/>
    </xf>
    <xf numFmtId="0" fontId="9" fillId="0" borderId="11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9" fillId="0" borderId="14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3" fillId="0" borderId="2" xfId="0" applyFont="1" applyFill="1" applyBorder="1" applyAlignment="1">
      <alignment horizontal="left"/>
    </xf>
    <xf numFmtId="0" fontId="0" fillId="0" borderId="8" xfId="0" applyBorder="1" applyAlignment="1">
      <alignment horizontal="left"/>
    </xf>
    <xf numFmtId="0" fontId="9" fillId="0" borderId="2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9" fillId="0" borderId="2" xfId="0" applyFont="1" applyFill="1" applyBorder="1" applyAlignment="1"/>
    <xf numFmtId="0" fontId="4" fillId="0" borderId="8" xfId="0" applyFont="1" applyBorder="1" applyAlignment="1"/>
    <xf numFmtId="2" fontId="3" fillId="0" borderId="3" xfId="0" applyNumberFormat="1" applyFont="1" applyBorder="1" applyAlignment="1">
      <alignment horizontal="center" wrapText="1"/>
    </xf>
    <xf numFmtId="2" fontId="3" fillId="0" borderId="5" xfId="0" applyNumberFormat="1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12" xfId="0" applyFont="1" applyBorder="1" applyAlignment="1">
      <alignment wrapText="1"/>
    </xf>
    <xf numFmtId="164" fontId="9" fillId="0" borderId="3" xfId="0" applyNumberFormat="1" applyFont="1" applyBorder="1" applyAlignment="1">
      <alignment horizontal="center" wrapText="1"/>
    </xf>
    <xf numFmtId="164" fontId="9" fillId="0" borderId="5" xfId="0" applyNumberFormat="1" applyFont="1" applyBorder="1" applyAlignment="1">
      <alignment horizontal="center" wrapText="1"/>
    </xf>
    <xf numFmtId="164" fontId="9" fillId="0" borderId="3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0" fontId="0" fillId="0" borderId="7" xfId="0" applyBorder="1" applyAlignment="1"/>
    <xf numFmtId="0" fontId="0" fillId="0" borderId="8" xfId="0" applyBorder="1" applyAlignment="1"/>
    <xf numFmtId="0" fontId="3" fillId="0" borderId="2" xfId="0" applyFont="1" applyFill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9" fillId="0" borderId="3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" xfId="0" applyFont="1" applyFill="1" applyBorder="1" applyAlignment="1">
      <alignment horizontal="left"/>
    </xf>
    <xf numFmtId="0" fontId="4" fillId="0" borderId="8" xfId="0" applyFont="1" applyBorder="1" applyAlignment="1">
      <alignment horizontal="left"/>
    </xf>
    <xf numFmtId="0" fontId="9" fillId="0" borderId="2" xfId="0" applyFont="1" applyFill="1" applyBorder="1" applyAlignment="1">
      <alignment wrapText="1"/>
    </xf>
    <xf numFmtId="164" fontId="3" fillId="0" borderId="3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9" fillId="0" borderId="3" xfId="0" applyNumberFormat="1" applyFont="1" applyBorder="1" applyAlignment="1">
      <alignment horizontal="center"/>
    </xf>
    <xf numFmtId="2" fontId="9" fillId="0" borderId="9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2" fontId="9" fillId="0" borderId="13" xfId="0" applyNumberFormat="1" applyFont="1" applyBorder="1" applyAlignment="1">
      <alignment horizontal="center"/>
    </xf>
    <xf numFmtId="2" fontId="9" fillId="0" borderId="6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9" fillId="0" borderId="8" xfId="0" applyFont="1" applyFill="1" applyBorder="1" applyAlignment="1"/>
    <xf numFmtId="0" fontId="7" fillId="2" borderId="10" xfId="0" applyFont="1" applyFill="1" applyBorder="1" applyAlignment="1">
      <alignment wrapText="1"/>
    </xf>
    <xf numFmtId="0" fontId="7" fillId="0" borderId="10" xfId="0" applyFont="1" applyBorder="1" applyAlignment="1">
      <alignment wrapText="1"/>
    </xf>
    <xf numFmtId="0" fontId="12" fillId="0" borderId="2" xfId="0" applyFont="1" applyBorder="1" applyAlignment="1"/>
    <xf numFmtId="0" fontId="4" fillId="0" borderId="7" xfId="0" applyFont="1" applyBorder="1" applyAlignment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wrapText="1"/>
    </xf>
    <xf numFmtId="0" fontId="0" fillId="0" borderId="7" xfId="0" applyBorder="1" applyAlignment="1">
      <alignment wrapText="1"/>
    </xf>
    <xf numFmtId="0" fontId="3" fillId="0" borderId="2" xfId="0" applyFont="1" applyBorder="1" applyAlignment="1">
      <alignment wrapText="1"/>
    </xf>
    <xf numFmtId="0" fontId="9" fillId="0" borderId="7" xfId="0" applyFont="1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6" fillId="0" borderId="2" xfId="0" applyFont="1" applyBorder="1" applyAlignment="1"/>
    <xf numFmtId="0" fontId="3" fillId="0" borderId="9" xfId="0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0" fontId="3" fillId="0" borderId="13" xfId="0" applyFont="1" applyBorder="1" applyAlignment="1">
      <alignment wrapText="1"/>
    </xf>
    <xf numFmtId="0" fontId="3" fillId="0" borderId="14" xfId="0" applyFont="1" applyBorder="1" applyAlignment="1">
      <alignment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ukl2006@mail.ru" TargetMode="External"/><Relationship Id="rId1" Type="http://schemas.openxmlformats.org/officeDocument/2006/relationships/hyperlink" Target="mailto:uklr2006@mail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tabSelected="1" workbookViewId="0">
      <selection activeCell="A4" sqref="A4:XFD4"/>
    </sheetView>
  </sheetViews>
  <sheetFormatPr defaultRowHeight="15" x14ac:dyDescent="0.25"/>
  <cols>
    <col min="1" max="1" width="3" customWidth="1"/>
    <col min="2" max="2" width="36" bestFit="1" customWidth="1"/>
    <col min="3" max="3" width="22.42578125" customWidth="1"/>
    <col min="4" max="4" width="26.85546875" customWidth="1"/>
    <col min="5" max="5" width="31.85546875" customWidth="1"/>
  </cols>
  <sheetData>
    <row r="1" spans="1:4" x14ac:dyDescent="0.25">
      <c r="A1" s="2" t="s">
        <v>139</v>
      </c>
      <c r="C1" s="1"/>
    </row>
    <row r="2" spans="1:4" ht="15" customHeight="1" x14ac:dyDescent="0.25">
      <c r="A2" s="2" t="s">
        <v>51</v>
      </c>
      <c r="C2" s="4"/>
    </row>
    <row r="3" spans="1:4" ht="15.75" x14ac:dyDescent="0.25">
      <c r="B3" s="4" t="s">
        <v>108</v>
      </c>
      <c r="C3" s="23" t="s">
        <v>109</v>
      </c>
    </row>
    <row r="4" spans="1:4" ht="14.25" customHeight="1" x14ac:dyDescent="0.25">
      <c r="A4" s="21" t="s">
        <v>154</v>
      </c>
      <c r="B4" s="96"/>
      <c r="C4" s="4"/>
    </row>
    <row r="5" spans="1:4" ht="15" customHeight="1" x14ac:dyDescent="0.25">
      <c r="A5" s="4" t="s">
        <v>8</v>
      </c>
      <c r="C5" s="4"/>
    </row>
    <row r="6" spans="1:4" s="22" customFormat="1" ht="12.75" customHeight="1" x14ac:dyDescent="0.25">
      <c r="A6" s="4" t="s">
        <v>90</v>
      </c>
      <c r="C6" s="20"/>
    </row>
    <row r="7" spans="1:4" s="22" customFormat="1" ht="12.75" customHeight="1" x14ac:dyDescent="0.25">
      <c r="A7" s="5"/>
      <c r="B7"/>
      <c r="C7"/>
      <c r="D7"/>
    </row>
    <row r="8" spans="1:4" s="3" customFormat="1" ht="15" customHeight="1" x14ac:dyDescent="0.25">
      <c r="A8" s="12" t="s">
        <v>0</v>
      </c>
      <c r="B8" s="13" t="s">
        <v>9</v>
      </c>
      <c r="C8" s="26" t="s">
        <v>91</v>
      </c>
      <c r="D8" s="9"/>
    </row>
    <row r="9" spans="1:4" s="3" customFormat="1" ht="12" customHeight="1" x14ac:dyDescent="0.25">
      <c r="A9" s="12" t="s">
        <v>1</v>
      </c>
      <c r="B9" s="13" t="s">
        <v>10</v>
      </c>
      <c r="C9" s="130" t="s">
        <v>11</v>
      </c>
      <c r="D9" s="131"/>
    </row>
    <row r="10" spans="1:4" s="3" customFormat="1" ht="24" customHeight="1" x14ac:dyDescent="0.25">
      <c r="A10" s="12" t="s">
        <v>2</v>
      </c>
      <c r="B10" s="14" t="s">
        <v>12</v>
      </c>
      <c r="C10" s="132" t="s">
        <v>92</v>
      </c>
      <c r="D10" s="133"/>
    </row>
    <row r="11" spans="1:4" s="3" customFormat="1" ht="15" customHeight="1" x14ac:dyDescent="0.25">
      <c r="A11" s="12" t="s">
        <v>3</v>
      </c>
      <c r="B11" s="13" t="s">
        <v>13</v>
      </c>
      <c r="C11" s="130" t="s">
        <v>14</v>
      </c>
      <c r="D11" s="131"/>
    </row>
    <row r="12" spans="1:4" s="3" customFormat="1" ht="16.5" customHeight="1" x14ac:dyDescent="0.25">
      <c r="A12" s="136">
        <v>5</v>
      </c>
      <c r="B12" s="136" t="s">
        <v>93</v>
      </c>
      <c r="C12" s="52" t="s">
        <v>94</v>
      </c>
      <c r="D12" s="53" t="s">
        <v>95</v>
      </c>
    </row>
    <row r="13" spans="1:4" s="3" customFormat="1" ht="14.25" customHeight="1" x14ac:dyDescent="0.25">
      <c r="A13" s="136"/>
      <c r="B13" s="136"/>
      <c r="C13" s="52" t="s">
        <v>96</v>
      </c>
      <c r="D13" s="53" t="s">
        <v>97</v>
      </c>
    </row>
    <row r="14" spans="1:4" s="3" customFormat="1" x14ac:dyDescent="0.25">
      <c r="A14" s="136"/>
      <c r="B14" s="136"/>
      <c r="C14" s="52" t="s">
        <v>98</v>
      </c>
      <c r="D14" s="53" t="s">
        <v>99</v>
      </c>
    </row>
    <row r="15" spans="1:4" s="3" customFormat="1" ht="16.5" customHeight="1" x14ac:dyDescent="0.25">
      <c r="A15" s="136"/>
      <c r="B15" s="136"/>
      <c r="C15" s="52" t="s">
        <v>100</v>
      </c>
      <c r="D15" s="53" t="s">
        <v>101</v>
      </c>
    </row>
    <row r="16" spans="1:4" s="3" customFormat="1" ht="16.5" customHeight="1" x14ac:dyDescent="0.25">
      <c r="A16" s="136"/>
      <c r="B16" s="136"/>
      <c r="C16" s="52" t="s">
        <v>102</v>
      </c>
      <c r="D16" s="53" t="s">
        <v>103</v>
      </c>
    </row>
    <row r="17" spans="1:4" s="5" customFormat="1" ht="15.75" customHeight="1" x14ac:dyDescent="0.25">
      <c r="A17" s="136"/>
      <c r="B17" s="136"/>
      <c r="C17" s="52" t="s">
        <v>104</v>
      </c>
      <c r="D17" s="53" t="s">
        <v>105</v>
      </c>
    </row>
    <row r="18" spans="1:4" s="5" customFormat="1" ht="15.75" customHeight="1" x14ac:dyDescent="0.25">
      <c r="A18" s="136"/>
      <c r="B18" s="136"/>
      <c r="C18" s="54" t="s">
        <v>106</v>
      </c>
      <c r="D18" s="53" t="s">
        <v>107</v>
      </c>
    </row>
    <row r="19" spans="1:4" ht="21.75" customHeight="1" x14ac:dyDescent="0.25">
      <c r="A19" s="12" t="s">
        <v>4</v>
      </c>
      <c r="B19" s="13" t="s">
        <v>15</v>
      </c>
      <c r="C19" s="137" t="s">
        <v>86</v>
      </c>
      <c r="D19" s="138"/>
    </row>
    <row r="20" spans="1:4" s="5" customFormat="1" ht="16.5" customHeight="1" x14ac:dyDescent="0.25">
      <c r="A20" s="12" t="s">
        <v>5</v>
      </c>
      <c r="B20" s="13" t="s">
        <v>16</v>
      </c>
      <c r="C20" s="139" t="s">
        <v>56</v>
      </c>
      <c r="D20" s="140"/>
    </row>
    <row r="21" spans="1:4" s="5" customFormat="1" ht="15" customHeight="1" x14ac:dyDescent="0.25">
      <c r="A21" s="12" t="s">
        <v>6</v>
      </c>
      <c r="B21" s="13" t="s">
        <v>17</v>
      </c>
      <c r="C21" s="132" t="s">
        <v>18</v>
      </c>
      <c r="D21" s="141"/>
    </row>
    <row r="22" spans="1:4" ht="13.5" customHeight="1" x14ac:dyDescent="0.25">
      <c r="A22" s="24"/>
      <c r="B22" s="25"/>
      <c r="C22" s="24"/>
      <c r="D22" s="24"/>
    </row>
    <row r="23" spans="1:4" x14ac:dyDescent="0.25">
      <c r="A23" s="8" t="s">
        <v>19</v>
      </c>
      <c r="B23" s="16"/>
      <c r="C23" s="16"/>
      <c r="D23" s="16"/>
    </row>
    <row r="24" spans="1:4" ht="12.75" customHeight="1" x14ac:dyDescent="0.25">
      <c r="A24" s="15"/>
      <c r="B24" s="16"/>
      <c r="C24" s="16"/>
      <c r="D24" s="16"/>
    </row>
    <row r="25" spans="1:4" x14ac:dyDescent="0.25">
      <c r="A25" s="6"/>
      <c r="B25" s="17" t="s">
        <v>20</v>
      </c>
      <c r="C25" s="7" t="s">
        <v>21</v>
      </c>
      <c r="D25" s="49" t="s">
        <v>22</v>
      </c>
    </row>
    <row r="26" spans="1:4" ht="27.75" customHeight="1" x14ac:dyDescent="0.25">
      <c r="A26" s="127" t="s">
        <v>25</v>
      </c>
      <c r="B26" s="128"/>
      <c r="C26" s="128"/>
      <c r="D26" s="129"/>
    </row>
    <row r="27" spans="1:4" ht="12" customHeight="1" x14ac:dyDescent="0.25">
      <c r="A27" s="46"/>
      <c r="B27" s="47"/>
      <c r="C27" s="47"/>
      <c r="D27" s="48"/>
    </row>
    <row r="28" spans="1:4" x14ac:dyDescent="0.25">
      <c r="A28" s="7">
        <v>1</v>
      </c>
      <c r="B28" s="6" t="s">
        <v>110</v>
      </c>
      <c r="C28" s="6" t="s">
        <v>23</v>
      </c>
      <c r="D28" s="6" t="s">
        <v>24</v>
      </c>
    </row>
    <row r="29" spans="1:4" ht="14.25" customHeight="1" x14ac:dyDescent="0.25">
      <c r="A29" s="19" t="s">
        <v>26</v>
      </c>
      <c r="B29" s="18"/>
      <c r="C29" s="18"/>
      <c r="D29" s="18"/>
    </row>
    <row r="30" spans="1:4" ht="13.5" customHeight="1" x14ac:dyDescent="0.25">
      <c r="A30" s="7">
        <v>1</v>
      </c>
      <c r="B30" s="6" t="s">
        <v>112</v>
      </c>
      <c r="C30" s="6" t="s">
        <v>87</v>
      </c>
      <c r="D30" s="10" t="s">
        <v>88</v>
      </c>
    </row>
    <row r="31" spans="1:4" x14ac:dyDescent="0.25">
      <c r="A31" s="19" t="s">
        <v>42</v>
      </c>
      <c r="B31" s="18"/>
      <c r="C31" s="18"/>
      <c r="D31" s="18"/>
    </row>
    <row r="32" spans="1:4" x14ac:dyDescent="0.25">
      <c r="A32" s="19" t="s">
        <v>43</v>
      </c>
      <c r="B32" s="18"/>
      <c r="C32" s="18"/>
      <c r="D32" s="18"/>
    </row>
    <row r="33" spans="1:4" x14ac:dyDescent="0.25">
      <c r="A33" s="7">
        <v>1</v>
      </c>
      <c r="B33" s="6" t="s">
        <v>27</v>
      </c>
      <c r="C33" s="6" t="s">
        <v>113</v>
      </c>
      <c r="D33" s="10" t="s">
        <v>28</v>
      </c>
    </row>
    <row r="34" spans="1:4" x14ac:dyDescent="0.25">
      <c r="A34" s="19" t="s">
        <v>29</v>
      </c>
      <c r="B34" s="18"/>
      <c r="C34" s="18"/>
      <c r="D34" s="18"/>
    </row>
    <row r="35" spans="1:4" x14ac:dyDescent="0.25">
      <c r="A35" s="7">
        <v>1</v>
      </c>
      <c r="B35" s="6" t="s">
        <v>30</v>
      </c>
      <c r="C35" s="6" t="s">
        <v>23</v>
      </c>
      <c r="D35" s="6" t="s">
        <v>31</v>
      </c>
    </row>
    <row r="36" spans="1:4" ht="15" customHeight="1" x14ac:dyDescent="0.25">
      <c r="A36" s="19" t="s">
        <v>32</v>
      </c>
      <c r="B36" s="18"/>
      <c r="C36" s="18"/>
      <c r="D36" s="18"/>
    </row>
    <row r="37" spans="1:4" x14ac:dyDescent="0.25">
      <c r="A37" s="7">
        <v>1</v>
      </c>
      <c r="B37" s="6" t="s">
        <v>33</v>
      </c>
      <c r="C37" s="6" t="s">
        <v>23</v>
      </c>
      <c r="D37" s="6" t="s">
        <v>24</v>
      </c>
    </row>
    <row r="38" spans="1:4" x14ac:dyDescent="0.25">
      <c r="A38" s="27"/>
      <c r="B38" s="11"/>
      <c r="C38" s="11"/>
      <c r="D38" s="11"/>
    </row>
    <row r="39" spans="1:4" x14ac:dyDescent="0.25">
      <c r="A39" s="4" t="s">
        <v>50</v>
      </c>
      <c r="B39" s="18"/>
      <c r="C39" s="18"/>
      <c r="D39" s="18"/>
    </row>
    <row r="40" spans="1:4" ht="15" customHeight="1" x14ac:dyDescent="0.25">
      <c r="A40" s="7">
        <v>1</v>
      </c>
      <c r="B40" s="6" t="s">
        <v>34</v>
      </c>
      <c r="C40" s="134">
        <v>1980</v>
      </c>
      <c r="D40" s="135"/>
    </row>
    <row r="41" spans="1:4" x14ac:dyDescent="0.25">
      <c r="A41" s="7">
        <v>2</v>
      </c>
      <c r="B41" s="6" t="s">
        <v>36</v>
      </c>
      <c r="C41" s="134">
        <v>9</v>
      </c>
      <c r="D41" s="135"/>
    </row>
    <row r="42" spans="1:4" x14ac:dyDescent="0.25">
      <c r="A42" s="7">
        <v>3</v>
      </c>
      <c r="B42" s="6" t="s">
        <v>37</v>
      </c>
      <c r="C42" s="134">
        <v>2</v>
      </c>
      <c r="D42" s="135"/>
    </row>
    <row r="43" spans="1:4" ht="15" customHeight="1" x14ac:dyDescent="0.25">
      <c r="A43" s="7">
        <v>4</v>
      </c>
      <c r="B43" s="6" t="s">
        <v>35</v>
      </c>
      <c r="C43" s="134">
        <v>2</v>
      </c>
      <c r="D43" s="135"/>
    </row>
    <row r="44" spans="1:4" x14ac:dyDescent="0.25">
      <c r="A44" s="7">
        <v>5</v>
      </c>
      <c r="B44" s="6" t="s">
        <v>38</v>
      </c>
      <c r="C44" s="134">
        <v>2</v>
      </c>
      <c r="D44" s="135"/>
    </row>
    <row r="45" spans="1:4" x14ac:dyDescent="0.25">
      <c r="A45" s="7">
        <v>6</v>
      </c>
      <c r="B45" s="6" t="s">
        <v>39</v>
      </c>
      <c r="C45" s="134" t="s">
        <v>145</v>
      </c>
      <c r="D45" s="135"/>
    </row>
    <row r="46" spans="1:4" ht="15" customHeight="1" x14ac:dyDescent="0.25">
      <c r="A46" s="7">
        <v>7</v>
      </c>
      <c r="B46" s="6" t="s">
        <v>40</v>
      </c>
      <c r="C46" s="134" t="s">
        <v>115</v>
      </c>
      <c r="D46" s="135"/>
    </row>
    <row r="47" spans="1:4" x14ac:dyDescent="0.25">
      <c r="A47" s="7">
        <v>8</v>
      </c>
      <c r="B47" s="6" t="s">
        <v>41</v>
      </c>
      <c r="C47" s="134" t="s">
        <v>136</v>
      </c>
      <c r="D47" s="135"/>
    </row>
    <row r="48" spans="1:4" x14ac:dyDescent="0.25">
      <c r="A48" s="7">
        <v>9</v>
      </c>
      <c r="B48" s="6" t="s">
        <v>114</v>
      </c>
      <c r="C48" s="134">
        <v>334</v>
      </c>
      <c r="D48" s="133"/>
    </row>
    <row r="49" spans="1:4" x14ac:dyDescent="0.25">
      <c r="A49" s="7">
        <v>10</v>
      </c>
      <c r="B49" s="6" t="s">
        <v>76</v>
      </c>
      <c r="C49" s="142" t="s">
        <v>89</v>
      </c>
      <c r="D49" s="135"/>
    </row>
    <row r="50" spans="1:4" x14ac:dyDescent="0.25">
      <c r="A50" s="4"/>
    </row>
    <row r="51" spans="1:4" x14ac:dyDescent="0.25">
      <c r="A51" s="4"/>
    </row>
    <row r="53" spans="1:4" x14ac:dyDescent="0.25">
      <c r="A53" s="55"/>
      <c r="B53" s="55"/>
      <c r="C53" s="56"/>
      <c r="D53" s="57"/>
    </row>
    <row r="54" spans="1:4" x14ac:dyDescent="0.25">
      <c r="A54" s="55"/>
      <c r="B54" s="55"/>
      <c r="C54" s="56"/>
      <c r="D54" s="57"/>
    </row>
    <row r="55" spans="1:4" x14ac:dyDescent="0.25">
      <c r="A55" s="55"/>
      <c r="B55" s="55"/>
      <c r="C55" s="56"/>
      <c r="D55" s="57"/>
    </row>
    <row r="56" spans="1:4" x14ac:dyDescent="0.25">
      <c r="A56" s="55"/>
      <c r="B56" s="55"/>
      <c r="C56" s="56"/>
      <c r="D56" s="57"/>
    </row>
    <row r="57" spans="1:4" x14ac:dyDescent="0.25">
      <c r="A57" s="55"/>
      <c r="B57" s="55"/>
      <c r="C57" s="58"/>
      <c r="D57" s="57"/>
    </row>
    <row r="58" spans="1:4" x14ac:dyDescent="0.25">
      <c r="A58" s="55"/>
      <c r="B58" s="55"/>
      <c r="C58" s="59"/>
      <c r="D58" s="57"/>
    </row>
  </sheetData>
  <mergeCells count="19">
    <mergeCell ref="C49:D49"/>
    <mergeCell ref="C43:D43"/>
    <mergeCell ref="C44:D44"/>
    <mergeCell ref="C45:D45"/>
    <mergeCell ref="C46:D46"/>
    <mergeCell ref="C47:D47"/>
    <mergeCell ref="C48:D48"/>
    <mergeCell ref="A26:D26"/>
    <mergeCell ref="C9:D9"/>
    <mergeCell ref="C10:D10"/>
    <mergeCell ref="C11:D11"/>
    <mergeCell ref="C42:D42"/>
    <mergeCell ref="C40:D40"/>
    <mergeCell ref="C41:D41"/>
    <mergeCell ref="A12:A18"/>
    <mergeCell ref="B12:B18"/>
    <mergeCell ref="C19:D19"/>
    <mergeCell ref="C20:D20"/>
    <mergeCell ref="C21:D21"/>
  </mergeCells>
  <hyperlinks>
    <hyperlink ref="C19" r:id="rId1"/>
    <hyperlink ref="C20" r:id="rId2" display="ukl2006@mail.ru"/>
  </hyperlinks>
  <pageMargins left="0.74" right="0" top="0.74803149606299213" bottom="0.75" header="0.31496062992125984" footer="0.31496062992125984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95"/>
  <sheetViews>
    <sheetView topLeftCell="A36" workbookViewId="0">
      <selection activeCell="G83" sqref="G83"/>
    </sheetView>
  </sheetViews>
  <sheetFormatPr defaultRowHeight="15" x14ac:dyDescent="0.25"/>
  <cols>
    <col min="1" max="1" width="15.85546875" customWidth="1"/>
    <col min="2" max="2" width="13.42578125" style="29" customWidth="1"/>
    <col min="3" max="3" width="8.5703125" style="43" customWidth="1"/>
    <col min="4" max="4" width="8.5703125" customWidth="1"/>
    <col min="5" max="5" width="9" customWidth="1"/>
    <col min="6" max="6" width="9.7109375" customWidth="1"/>
    <col min="7" max="7" width="10" customWidth="1"/>
    <col min="8" max="8" width="11.140625" customWidth="1"/>
  </cols>
  <sheetData>
    <row r="1" spans="1:10" x14ac:dyDescent="0.25">
      <c r="A1" s="4" t="s">
        <v>121</v>
      </c>
      <c r="B1"/>
      <c r="C1" s="34"/>
      <c r="D1" s="34"/>
    </row>
    <row r="2" spans="1:10" ht="13.5" customHeight="1" x14ac:dyDescent="0.25">
      <c r="A2" s="4" t="s">
        <v>140</v>
      </c>
      <c r="B2"/>
      <c r="C2" s="34"/>
      <c r="D2" s="34"/>
    </row>
    <row r="3" spans="1:10" ht="56.25" customHeight="1" x14ac:dyDescent="0.25">
      <c r="A3" s="156" t="s">
        <v>63</v>
      </c>
      <c r="B3" s="157"/>
      <c r="C3" s="108" t="s">
        <v>64</v>
      </c>
      <c r="D3" s="28" t="s">
        <v>65</v>
      </c>
      <c r="E3" s="28" t="s">
        <v>66</v>
      </c>
      <c r="F3" s="28" t="s">
        <v>67</v>
      </c>
      <c r="G3" s="35" t="s">
        <v>68</v>
      </c>
      <c r="H3" s="28" t="s">
        <v>69</v>
      </c>
    </row>
    <row r="4" spans="1:10" ht="25.5" customHeight="1" x14ac:dyDescent="0.25">
      <c r="A4" s="178" t="s">
        <v>142</v>
      </c>
      <c r="B4" s="144"/>
      <c r="C4" s="108"/>
      <c r="D4" s="28">
        <v>-1485.62</v>
      </c>
      <c r="E4" s="28"/>
      <c r="F4" s="28"/>
      <c r="G4" s="35"/>
      <c r="H4" s="28"/>
    </row>
    <row r="5" spans="1:10" ht="20.25" customHeight="1" x14ac:dyDescent="0.25">
      <c r="A5" s="85" t="s">
        <v>119</v>
      </c>
      <c r="B5" s="86"/>
      <c r="C5" s="108"/>
      <c r="D5" s="28">
        <v>361.12</v>
      </c>
      <c r="E5" s="28"/>
      <c r="F5" s="28"/>
      <c r="G5" s="35"/>
      <c r="H5" s="28"/>
    </row>
    <row r="6" spans="1:10" ht="21" customHeight="1" x14ac:dyDescent="0.25">
      <c r="A6" s="85" t="s">
        <v>120</v>
      </c>
      <c r="B6" s="86"/>
      <c r="C6" s="108"/>
      <c r="D6" s="28">
        <v>-1846.74</v>
      </c>
      <c r="E6" s="28"/>
      <c r="F6" s="28"/>
      <c r="G6" s="35"/>
      <c r="H6" s="28"/>
    </row>
    <row r="7" spans="1:10" ht="19.5" customHeight="1" x14ac:dyDescent="0.25">
      <c r="A7" s="153" t="s">
        <v>141</v>
      </c>
      <c r="B7" s="154"/>
      <c r="C7" s="154"/>
      <c r="D7" s="154"/>
      <c r="E7" s="154"/>
      <c r="F7" s="154"/>
      <c r="G7" s="154"/>
      <c r="H7" s="133"/>
    </row>
    <row r="8" spans="1:10" s="4" customFormat="1" ht="17.25" customHeight="1" x14ac:dyDescent="0.25">
      <c r="A8" s="156" t="s">
        <v>70</v>
      </c>
      <c r="B8" s="157"/>
      <c r="C8" s="40">
        <v>21.13</v>
      </c>
      <c r="D8" s="74">
        <v>-696.5</v>
      </c>
      <c r="E8" s="75">
        <f>E12+E15+E18+E21+E24+E27</f>
        <v>1717.86</v>
      </c>
      <c r="F8" s="75">
        <f>F12+F15+F18+F21+F24+F27</f>
        <v>1676.4099999999999</v>
      </c>
      <c r="G8" s="75">
        <f>G12+G15+G18+G21+G24+G27</f>
        <v>1676.4099999999999</v>
      </c>
      <c r="H8" s="60">
        <f>F8-E8+D8</f>
        <v>-737.95</v>
      </c>
      <c r="I8" s="109"/>
    </row>
    <row r="9" spans="1:10" x14ac:dyDescent="0.25">
      <c r="A9" s="36" t="s">
        <v>71</v>
      </c>
      <c r="B9" s="37"/>
      <c r="C9" s="41">
        <f>C8-C10</f>
        <v>19.016999999999999</v>
      </c>
      <c r="D9" s="50">
        <f>D8-D10</f>
        <v>-626.85</v>
      </c>
      <c r="E9" s="50">
        <f>E8-E10</f>
        <v>1546.0739999999998</v>
      </c>
      <c r="F9" s="50">
        <f>F8-F10</f>
        <v>1508.7689999999998</v>
      </c>
      <c r="G9" s="50">
        <f>G8-G10</f>
        <v>1508.7689999999998</v>
      </c>
      <c r="H9" s="60">
        <f>F9-E9+D9</f>
        <v>-664.15500000000009</v>
      </c>
    </row>
    <row r="10" spans="1:10" x14ac:dyDescent="0.25">
      <c r="A10" s="155" t="s">
        <v>72</v>
      </c>
      <c r="B10" s="154"/>
      <c r="C10" s="41">
        <f>C8*10%</f>
        <v>2.113</v>
      </c>
      <c r="D10" s="50">
        <f>D8*10%</f>
        <v>-69.650000000000006</v>
      </c>
      <c r="E10" s="50">
        <f>E8*10%</f>
        <v>171.786</v>
      </c>
      <c r="F10" s="50">
        <f>F8*10%</f>
        <v>167.64099999999999</v>
      </c>
      <c r="G10" s="50">
        <f>G8*10%</f>
        <v>167.64099999999999</v>
      </c>
      <c r="H10" s="60">
        <f>F10-E10+D10</f>
        <v>-73.795000000000016</v>
      </c>
    </row>
    <row r="11" spans="1:10" ht="12.75" customHeight="1" x14ac:dyDescent="0.25">
      <c r="A11" s="153" t="s">
        <v>73</v>
      </c>
      <c r="B11" s="169"/>
      <c r="C11" s="169"/>
      <c r="D11" s="169"/>
      <c r="E11" s="169"/>
      <c r="F11" s="169"/>
      <c r="G11" s="169"/>
      <c r="H11" s="170"/>
    </row>
    <row r="12" spans="1:10" x14ac:dyDescent="0.25">
      <c r="A12" s="171" t="s">
        <v>52</v>
      </c>
      <c r="B12" s="172"/>
      <c r="C12" s="40">
        <v>5.65</v>
      </c>
      <c r="D12" s="73">
        <v>-206.56</v>
      </c>
      <c r="E12" s="73">
        <v>468.7</v>
      </c>
      <c r="F12" s="73">
        <v>461.21</v>
      </c>
      <c r="G12" s="73">
        <v>461.21</v>
      </c>
      <c r="H12" s="50">
        <f>F12-E12+D12</f>
        <v>-214.05</v>
      </c>
      <c r="J12" s="79"/>
    </row>
    <row r="13" spans="1:10" x14ac:dyDescent="0.25">
      <c r="A13" s="36" t="s">
        <v>71</v>
      </c>
      <c r="B13" s="37"/>
      <c r="C13" s="41">
        <f>C12-C14</f>
        <v>5.085</v>
      </c>
      <c r="D13" s="50">
        <f>D12-D14</f>
        <v>-185.904</v>
      </c>
      <c r="E13" s="50">
        <f>E12-E14</f>
        <v>421.83</v>
      </c>
      <c r="F13" s="50">
        <f>F12-F14</f>
        <v>414.84999999999997</v>
      </c>
      <c r="G13" s="50">
        <f>G12-G14</f>
        <v>414.84999999999997</v>
      </c>
      <c r="H13" s="50">
        <f t="shared" ref="H13:H30" si="0">F13-E13+D13</f>
        <v>-192.88400000000001</v>
      </c>
      <c r="J13" s="79"/>
    </row>
    <row r="14" spans="1:10" x14ac:dyDescent="0.25">
      <c r="A14" s="155" t="s">
        <v>72</v>
      </c>
      <c r="B14" s="154"/>
      <c r="C14" s="41">
        <f>C12*10%</f>
        <v>0.56500000000000006</v>
      </c>
      <c r="D14" s="50">
        <f>D12*10%</f>
        <v>-20.656000000000002</v>
      </c>
      <c r="E14" s="50">
        <f>E12*10%</f>
        <v>46.870000000000005</v>
      </c>
      <c r="F14" s="50">
        <v>46.36</v>
      </c>
      <c r="G14" s="50">
        <v>46.36</v>
      </c>
      <c r="H14" s="50">
        <f t="shared" si="0"/>
        <v>-21.166000000000007</v>
      </c>
      <c r="J14" s="79"/>
    </row>
    <row r="15" spans="1:10" ht="23.25" customHeight="1" x14ac:dyDescent="0.25">
      <c r="A15" s="171" t="s">
        <v>44</v>
      </c>
      <c r="B15" s="172"/>
      <c r="C15" s="40">
        <v>3.45</v>
      </c>
      <c r="D15" s="73">
        <v>-127.88</v>
      </c>
      <c r="E15" s="73">
        <v>286.13</v>
      </c>
      <c r="F15" s="73">
        <v>281.66000000000003</v>
      </c>
      <c r="G15" s="73">
        <v>281.66000000000003</v>
      </c>
      <c r="H15" s="50">
        <f t="shared" si="0"/>
        <v>-132.34999999999997</v>
      </c>
    </row>
    <row r="16" spans="1:10" x14ac:dyDescent="0.25">
      <c r="A16" s="36" t="s">
        <v>71</v>
      </c>
      <c r="B16" s="37"/>
      <c r="C16" s="41">
        <f>C15-C17</f>
        <v>3.105</v>
      </c>
      <c r="D16" s="50">
        <f>D15-D17</f>
        <v>-115.092</v>
      </c>
      <c r="E16" s="50">
        <f>E15-E17</f>
        <v>257.517</v>
      </c>
      <c r="F16" s="50">
        <f>F15-F17</f>
        <v>235.3</v>
      </c>
      <c r="G16" s="50">
        <f>G15-G17</f>
        <v>235.3</v>
      </c>
      <c r="H16" s="50">
        <f t="shared" si="0"/>
        <v>-137.30899999999997</v>
      </c>
    </row>
    <row r="17" spans="1:9" ht="15" customHeight="1" x14ac:dyDescent="0.25">
      <c r="A17" s="155" t="s">
        <v>72</v>
      </c>
      <c r="B17" s="154"/>
      <c r="C17" s="41">
        <f>C15*10%</f>
        <v>0.34500000000000003</v>
      </c>
      <c r="D17" s="50">
        <f>D15*10%</f>
        <v>-12.788</v>
      </c>
      <c r="E17" s="50">
        <f>E15*10%</f>
        <v>28.613</v>
      </c>
      <c r="F17" s="50">
        <v>46.36</v>
      </c>
      <c r="G17" s="50">
        <v>46.36</v>
      </c>
      <c r="H17" s="50">
        <f t="shared" si="0"/>
        <v>4.9589999999999996</v>
      </c>
    </row>
    <row r="18" spans="1:9" ht="14.25" customHeight="1" x14ac:dyDescent="0.25">
      <c r="A18" s="171" t="s">
        <v>53</v>
      </c>
      <c r="B18" s="172"/>
      <c r="C18" s="39">
        <v>2.37</v>
      </c>
      <c r="D18" s="73">
        <v>-87.94</v>
      </c>
      <c r="E18" s="73">
        <v>197.02</v>
      </c>
      <c r="F18" s="73">
        <v>193.5</v>
      </c>
      <c r="G18" s="73">
        <v>193.5</v>
      </c>
      <c r="H18" s="50">
        <f t="shared" si="0"/>
        <v>-91.460000000000008</v>
      </c>
    </row>
    <row r="19" spans="1:9" ht="13.5" customHeight="1" x14ac:dyDescent="0.25">
      <c r="A19" s="36" t="s">
        <v>71</v>
      </c>
      <c r="B19" s="37"/>
      <c r="C19" s="41">
        <f>C18-C20</f>
        <v>2.133</v>
      </c>
      <c r="D19" s="50">
        <f>D18-D20</f>
        <v>-79.146000000000001</v>
      </c>
      <c r="E19" s="50">
        <f>E18-E20</f>
        <v>177.31800000000001</v>
      </c>
      <c r="F19" s="50">
        <f>F18-F20</f>
        <v>147.13999999999999</v>
      </c>
      <c r="G19" s="50">
        <f>G18-G20</f>
        <v>147.13999999999999</v>
      </c>
      <c r="H19" s="50">
        <f t="shared" si="0"/>
        <v>-109.32400000000003</v>
      </c>
    </row>
    <row r="20" spans="1:9" ht="12.75" customHeight="1" x14ac:dyDescent="0.25">
      <c r="A20" s="155" t="s">
        <v>72</v>
      </c>
      <c r="B20" s="154"/>
      <c r="C20" s="41">
        <f>C18*10%</f>
        <v>0.23700000000000002</v>
      </c>
      <c r="D20" s="50">
        <f>D18*10%</f>
        <v>-8.7940000000000005</v>
      </c>
      <c r="E20" s="50">
        <f>E18*10%</f>
        <v>19.702000000000002</v>
      </c>
      <c r="F20" s="50">
        <v>46.36</v>
      </c>
      <c r="G20" s="50">
        <v>46.36</v>
      </c>
      <c r="H20" s="50">
        <f t="shared" si="0"/>
        <v>17.863999999999997</v>
      </c>
    </row>
    <row r="21" spans="1:9" x14ac:dyDescent="0.25">
      <c r="A21" s="171" t="s">
        <v>54</v>
      </c>
      <c r="B21" s="172"/>
      <c r="C21" s="42">
        <v>1.1100000000000001</v>
      </c>
      <c r="D21" s="50">
        <v>-41.11</v>
      </c>
      <c r="E21" s="50">
        <v>92.28</v>
      </c>
      <c r="F21" s="50">
        <v>90.62</v>
      </c>
      <c r="G21" s="50">
        <v>90.62</v>
      </c>
      <c r="H21" s="50">
        <f t="shared" si="0"/>
        <v>-42.769999999999996</v>
      </c>
    </row>
    <row r="22" spans="1:9" ht="14.25" customHeight="1" x14ac:dyDescent="0.25">
      <c r="A22" s="36" t="s">
        <v>71</v>
      </c>
      <c r="B22" s="37"/>
      <c r="C22" s="41">
        <f>C21-C23</f>
        <v>0.99900000000000011</v>
      </c>
      <c r="D22" s="50">
        <f>D21-D23</f>
        <v>-36.999000000000002</v>
      </c>
      <c r="E22" s="50">
        <f>E21-E23</f>
        <v>83.052000000000007</v>
      </c>
      <c r="F22" s="50">
        <f>F21-F23</f>
        <v>44.260000000000005</v>
      </c>
      <c r="G22" s="50">
        <f>G21-G23</f>
        <v>44.260000000000005</v>
      </c>
      <c r="H22" s="50">
        <f t="shared" si="0"/>
        <v>-75.790999999999997</v>
      </c>
    </row>
    <row r="23" spans="1:9" ht="14.25" customHeight="1" x14ac:dyDescent="0.25">
      <c r="A23" s="155" t="s">
        <v>72</v>
      </c>
      <c r="B23" s="154"/>
      <c r="C23" s="41">
        <f>C21*10%</f>
        <v>0.11100000000000002</v>
      </c>
      <c r="D23" s="50">
        <f>D21*10%</f>
        <v>-4.1109999999999998</v>
      </c>
      <c r="E23" s="50">
        <f>E21*10%</f>
        <v>9.2279999999999998</v>
      </c>
      <c r="F23" s="50">
        <v>46.36</v>
      </c>
      <c r="G23" s="50">
        <v>46.36</v>
      </c>
      <c r="H23" s="50">
        <f t="shared" si="0"/>
        <v>33.021000000000001</v>
      </c>
    </row>
    <row r="24" spans="1:9" ht="14.25" customHeight="1" x14ac:dyDescent="0.25">
      <c r="A24" s="10" t="s">
        <v>45</v>
      </c>
      <c r="B24" s="38"/>
      <c r="C24" s="42">
        <v>4.3600000000000003</v>
      </c>
      <c r="D24" s="50">
        <v>-129.13999999999999</v>
      </c>
      <c r="E24" s="50">
        <v>360.16</v>
      </c>
      <c r="F24" s="50">
        <v>346.04</v>
      </c>
      <c r="G24" s="50">
        <v>346.04</v>
      </c>
      <c r="H24" s="50">
        <f t="shared" si="0"/>
        <v>-143.26</v>
      </c>
    </row>
    <row r="25" spans="1:9" ht="14.25" customHeight="1" x14ac:dyDescent="0.25">
      <c r="A25" s="36" t="s">
        <v>71</v>
      </c>
      <c r="B25" s="37"/>
      <c r="C25" s="41">
        <f>C24-C26</f>
        <v>3.9240000000000004</v>
      </c>
      <c r="D25" s="50">
        <f>D24-D26</f>
        <v>-116.22599999999998</v>
      </c>
      <c r="E25" s="50">
        <f>E24-E26</f>
        <v>324.14400000000001</v>
      </c>
      <c r="F25" s="50">
        <f>F24-F26</f>
        <v>299.68</v>
      </c>
      <c r="G25" s="50">
        <f>G24-G26</f>
        <v>299.68</v>
      </c>
      <c r="H25" s="50">
        <f t="shared" si="0"/>
        <v>-140.69</v>
      </c>
    </row>
    <row r="26" spans="1:9" x14ac:dyDescent="0.25">
      <c r="A26" s="155" t="s">
        <v>72</v>
      </c>
      <c r="B26" s="154"/>
      <c r="C26" s="41">
        <f>C24*10%</f>
        <v>0.43600000000000005</v>
      </c>
      <c r="D26" s="50">
        <f>D24*10%</f>
        <v>-12.914</v>
      </c>
      <c r="E26" s="50">
        <f>E24*10%</f>
        <v>36.016000000000005</v>
      </c>
      <c r="F26" s="50">
        <v>46.36</v>
      </c>
      <c r="G26" s="50">
        <v>46.36</v>
      </c>
      <c r="H26" s="50">
        <f t="shared" si="0"/>
        <v>-2.5700000000000056</v>
      </c>
    </row>
    <row r="27" spans="1:9" ht="14.25" customHeight="1" x14ac:dyDescent="0.25">
      <c r="A27" s="160" t="s">
        <v>46</v>
      </c>
      <c r="B27" s="161"/>
      <c r="C27" s="164">
        <v>4.1900000000000004</v>
      </c>
      <c r="D27" s="158">
        <v>-103.87</v>
      </c>
      <c r="E27" s="158">
        <v>313.57</v>
      </c>
      <c r="F27" s="158">
        <v>303.38</v>
      </c>
      <c r="G27" s="158">
        <v>303.38</v>
      </c>
      <c r="H27" s="50">
        <f t="shared" si="0"/>
        <v>-114.06</v>
      </c>
    </row>
    <row r="28" spans="1:9" ht="0.75" hidden="1" customHeight="1" x14ac:dyDescent="0.25">
      <c r="A28" s="162"/>
      <c r="B28" s="163"/>
      <c r="C28" s="165"/>
      <c r="D28" s="159"/>
      <c r="E28" s="159"/>
      <c r="F28" s="159"/>
      <c r="G28" s="159"/>
      <c r="H28" s="50">
        <f t="shared" si="0"/>
        <v>0</v>
      </c>
    </row>
    <row r="29" spans="1:9" x14ac:dyDescent="0.25">
      <c r="A29" s="36" t="s">
        <v>71</v>
      </c>
      <c r="B29" s="37"/>
      <c r="C29" s="41">
        <f>C27-C30</f>
        <v>3.7710000000000004</v>
      </c>
      <c r="D29" s="50">
        <f>D27-D30</f>
        <v>-93.483000000000004</v>
      </c>
      <c r="E29" s="50">
        <f>E27-E30</f>
        <v>282.20999999999998</v>
      </c>
      <c r="F29" s="50">
        <f>F27-F30</f>
        <v>273.04000000000002</v>
      </c>
      <c r="G29" s="50">
        <f>G27-G30</f>
        <v>273.04000000000002</v>
      </c>
      <c r="H29" s="50">
        <f t="shared" si="0"/>
        <v>-102.65299999999996</v>
      </c>
    </row>
    <row r="30" spans="1:9" x14ac:dyDescent="0.25">
      <c r="A30" s="155" t="s">
        <v>72</v>
      </c>
      <c r="B30" s="154"/>
      <c r="C30" s="41">
        <f>C27*10%</f>
        <v>0.41900000000000004</v>
      </c>
      <c r="D30" s="50">
        <f>D27*10%</f>
        <v>-10.387</v>
      </c>
      <c r="E30" s="50">
        <v>31.36</v>
      </c>
      <c r="F30" s="50">
        <v>30.34</v>
      </c>
      <c r="G30" s="50">
        <v>30.34</v>
      </c>
      <c r="H30" s="50">
        <f t="shared" si="0"/>
        <v>-11.407</v>
      </c>
    </row>
    <row r="31" spans="1:9" s="3" customFormat="1" ht="9.75" customHeight="1" x14ac:dyDescent="0.25">
      <c r="A31" s="84"/>
      <c r="B31" s="97"/>
      <c r="C31" s="98"/>
      <c r="D31" s="99"/>
      <c r="E31" s="100"/>
      <c r="F31" s="100"/>
      <c r="G31" s="36"/>
      <c r="H31" s="101"/>
    </row>
    <row r="32" spans="1:9" s="4" customFormat="1" ht="15" customHeight="1" x14ac:dyDescent="0.25">
      <c r="A32" s="156" t="s">
        <v>47</v>
      </c>
      <c r="B32" s="157"/>
      <c r="C32" s="42">
        <v>7.8</v>
      </c>
      <c r="D32" s="61">
        <v>-1097.9100000000001</v>
      </c>
      <c r="E32" s="60">
        <v>638.16</v>
      </c>
      <c r="F32" s="60">
        <v>623.67999999999995</v>
      </c>
      <c r="G32" s="62">
        <f xml:space="preserve"> G33+G34</f>
        <v>659.69</v>
      </c>
      <c r="H32" s="60">
        <f>F32-E32-G32+D32+F32</f>
        <v>-1148.4000000000001</v>
      </c>
      <c r="I32" s="109"/>
    </row>
    <row r="33" spans="1:8" s="4" customFormat="1" ht="15" customHeight="1" x14ac:dyDescent="0.25">
      <c r="A33" s="76" t="s">
        <v>74</v>
      </c>
      <c r="B33" s="77"/>
      <c r="C33" s="42">
        <f>C32-C34</f>
        <v>7.02</v>
      </c>
      <c r="D33" s="61">
        <v>-1090.3</v>
      </c>
      <c r="E33" s="50">
        <f>E32-E34</f>
        <v>574.34399999999994</v>
      </c>
      <c r="F33" s="50">
        <f>F32-F34</f>
        <v>577.31999999999994</v>
      </c>
      <c r="G33" s="78">
        <v>613.33000000000004</v>
      </c>
      <c r="H33" s="60">
        <f t="shared" ref="H33:H34" si="1">F33-E33-G33+D33+F33</f>
        <v>-1123.3340000000001</v>
      </c>
    </row>
    <row r="34" spans="1:8" ht="12.75" customHeight="1" x14ac:dyDescent="0.25">
      <c r="A34" s="155" t="s">
        <v>72</v>
      </c>
      <c r="B34" s="154"/>
      <c r="C34" s="41">
        <f>C32*10%</f>
        <v>0.78</v>
      </c>
      <c r="D34" s="7">
        <v>-7.61</v>
      </c>
      <c r="E34" s="50">
        <f>E32*10%</f>
        <v>63.816000000000003</v>
      </c>
      <c r="F34" s="50">
        <v>46.36</v>
      </c>
      <c r="G34" s="50">
        <v>46.36</v>
      </c>
      <c r="H34" s="60">
        <f t="shared" si="1"/>
        <v>-25.066000000000003</v>
      </c>
    </row>
    <row r="35" spans="1:8" ht="8.25" customHeight="1" x14ac:dyDescent="0.25">
      <c r="A35" s="125"/>
      <c r="B35" s="124"/>
      <c r="C35" s="41"/>
      <c r="D35" s="7"/>
      <c r="E35" s="50"/>
      <c r="F35" s="50"/>
      <c r="G35" s="123"/>
      <c r="H35" s="60"/>
    </row>
    <row r="36" spans="1:8" ht="12.75" customHeight="1" x14ac:dyDescent="0.25">
      <c r="A36" s="176" t="s">
        <v>130</v>
      </c>
      <c r="B36" s="177"/>
      <c r="C36" s="42"/>
      <c r="D36" s="61">
        <v>-52.33</v>
      </c>
      <c r="E36" s="60">
        <f>E38+E39+E40+E41</f>
        <v>361.45</v>
      </c>
      <c r="F36" s="60">
        <f>F38+F39+F40+F41</f>
        <v>309.12</v>
      </c>
      <c r="G36" s="62">
        <v>309.12</v>
      </c>
      <c r="H36" s="60">
        <f>F36-E36-G36+D36+F36</f>
        <v>-104.65999999999997</v>
      </c>
    </row>
    <row r="37" spans="1:8" ht="12.75" customHeight="1" x14ac:dyDescent="0.25">
      <c r="A37" s="36" t="s">
        <v>131</v>
      </c>
      <c r="B37" s="126"/>
      <c r="C37" s="41"/>
      <c r="D37" s="7"/>
      <c r="E37" s="50"/>
      <c r="F37" s="50"/>
      <c r="G37" s="123"/>
      <c r="H37" s="60"/>
    </row>
    <row r="38" spans="1:8" ht="12.75" customHeight="1" x14ac:dyDescent="0.25">
      <c r="A38" s="151" t="s">
        <v>132</v>
      </c>
      <c r="B38" s="152"/>
      <c r="C38" s="41"/>
      <c r="D38" s="7">
        <v>-2.41</v>
      </c>
      <c r="E38" s="50">
        <v>16.559999999999999</v>
      </c>
      <c r="F38" s="50">
        <v>14.15</v>
      </c>
      <c r="G38" s="50">
        <v>14.15</v>
      </c>
      <c r="H38" s="50">
        <f t="shared" ref="H38:H41" si="2">F38-E38</f>
        <v>-2.4099999999999984</v>
      </c>
    </row>
    <row r="39" spans="1:8" ht="12.75" customHeight="1" x14ac:dyDescent="0.25">
      <c r="A39" s="151" t="s">
        <v>134</v>
      </c>
      <c r="B39" s="152"/>
      <c r="C39" s="41"/>
      <c r="D39" s="7">
        <v>-14.15</v>
      </c>
      <c r="E39" s="50">
        <v>81.510000000000005</v>
      </c>
      <c r="F39" s="50">
        <v>67.36</v>
      </c>
      <c r="G39" s="50">
        <v>67.36</v>
      </c>
      <c r="H39" s="50">
        <f t="shared" si="2"/>
        <v>-14.150000000000006</v>
      </c>
    </row>
    <row r="40" spans="1:8" ht="12.75" customHeight="1" x14ac:dyDescent="0.25">
      <c r="A40" s="151" t="s">
        <v>135</v>
      </c>
      <c r="B40" s="152"/>
      <c r="C40" s="41"/>
      <c r="D40" s="7">
        <v>-34.21</v>
      </c>
      <c r="E40" s="50">
        <v>255</v>
      </c>
      <c r="F40" s="50">
        <v>220.79</v>
      </c>
      <c r="G40" s="50">
        <v>220.79</v>
      </c>
      <c r="H40" s="50">
        <f t="shared" si="2"/>
        <v>-34.210000000000008</v>
      </c>
    </row>
    <row r="41" spans="1:8" ht="12.75" customHeight="1" x14ac:dyDescent="0.25">
      <c r="A41" s="151" t="s">
        <v>133</v>
      </c>
      <c r="B41" s="152"/>
      <c r="C41" s="41"/>
      <c r="D41" s="7">
        <v>-1.56</v>
      </c>
      <c r="E41" s="50">
        <v>8.3800000000000008</v>
      </c>
      <c r="F41" s="50">
        <v>6.82</v>
      </c>
      <c r="G41" s="50">
        <v>6.82</v>
      </c>
      <c r="H41" s="50">
        <f t="shared" si="2"/>
        <v>-1.5600000000000005</v>
      </c>
    </row>
    <row r="42" spans="1:8" s="4" customFormat="1" ht="12.75" customHeight="1" x14ac:dyDescent="0.25">
      <c r="A42" s="87" t="s">
        <v>116</v>
      </c>
      <c r="B42" s="102"/>
      <c r="C42" s="40"/>
      <c r="D42" s="74"/>
      <c r="E42" s="75">
        <f>E8+E32+E36</f>
        <v>2717.47</v>
      </c>
      <c r="F42" s="75">
        <f>F8+F32+F36</f>
        <v>2609.2099999999996</v>
      </c>
      <c r="G42" s="75">
        <f>G8+G32+G36</f>
        <v>2645.22</v>
      </c>
      <c r="H42" s="75"/>
    </row>
    <row r="43" spans="1:8" s="4" customFormat="1" ht="17.25" customHeight="1" x14ac:dyDescent="0.25">
      <c r="A43" s="87" t="s">
        <v>125</v>
      </c>
      <c r="B43" s="102"/>
      <c r="C43" s="40"/>
      <c r="D43" s="74"/>
      <c r="E43" s="75"/>
      <c r="F43" s="75"/>
      <c r="G43" s="103"/>
      <c r="H43" s="75"/>
    </row>
    <row r="44" spans="1:8" ht="0.75" hidden="1" customHeight="1" x14ac:dyDescent="0.25">
      <c r="A44" s="145" t="s">
        <v>126</v>
      </c>
      <c r="B44" s="146"/>
      <c r="C44" s="166"/>
      <c r="D44" s="173">
        <v>327.5</v>
      </c>
      <c r="E44" s="187">
        <v>69.2</v>
      </c>
      <c r="F44" s="187">
        <v>69.2</v>
      </c>
      <c r="G44" s="190">
        <v>11.76</v>
      </c>
      <c r="H44" s="187">
        <f>D44+F44-G44</f>
        <v>384.94</v>
      </c>
    </row>
    <row r="45" spans="1:8" ht="7.5" customHeight="1" x14ac:dyDescent="0.25">
      <c r="A45" s="147"/>
      <c r="B45" s="148"/>
      <c r="C45" s="167"/>
      <c r="D45" s="174"/>
      <c r="E45" s="188"/>
      <c r="F45" s="188"/>
      <c r="G45" s="191"/>
      <c r="H45" s="188"/>
    </row>
    <row r="46" spans="1:8" ht="6.75" customHeight="1" x14ac:dyDescent="0.25">
      <c r="A46" s="147"/>
      <c r="B46" s="148"/>
      <c r="C46" s="167"/>
      <c r="D46" s="174"/>
      <c r="E46" s="188"/>
      <c r="F46" s="188"/>
      <c r="G46" s="191"/>
      <c r="H46" s="188"/>
    </row>
    <row r="47" spans="1:8" ht="8.25" customHeight="1" x14ac:dyDescent="0.25">
      <c r="A47" s="149"/>
      <c r="B47" s="150"/>
      <c r="C47" s="168"/>
      <c r="D47" s="175"/>
      <c r="E47" s="189"/>
      <c r="F47" s="189"/>
      <c r="G47" s="192"/>
      <c r="H47" s="189"/>
    </row>
    <row r="48" spans="1:8" ht="15" customHeight="1" x14ac:dyDescent="0.25">
      <c r="A48" s="36" t="s">
        <v>74</v>
      </c>
      <c r="B48" s="37"/>
      <c r="C48" s="90"/>
      <c r="D48" s="91">
        <v>327.5</v>
      </c>
      <c r="E48" s="92">
        <f>E44-E50</f>
        <v>57.436</v>
      </c>
      <c r="F48" s="92">
        <f>F44-F50</f>
        <v>57.436</v>
      </c>
      <c r="G48" s="93">
        <v>0</v>
      </c>
      <c r="H48" s="92">
        <f>D48+F48</f>
        <v>384.93599999999998</v>
      </c>
    </row>
    <row r="49" spans="1:10" ht="8.25" hidden="1" customHeight="1" x14ac:dyDescent="0.25">
      <c r="A49" s="88"/>
      <c r="B49" s="89"/>
      <c r="C49" s="90"/>
      <c r="D49" s="91"/>
      <c r="E49" s="92"/>
      <c r="F49" s="92"/>
      <c r="G49" s="93"/>
      <c r="H49" s="92"/>
    </row>
    <row r="50" spans="1:10" ht="8.25" customHeight="1" x14ac:dyDescent="0.25">
      <c r="A50" s="160" t="s">
        <v>55</v>
      </c>
      <c r="B50" s="161"/>
      <c r="C50" s="179"/>
      <c r="D50" s="181">
        <v>0</v>
      </c>
      <c r="E50" s="183">
        <f>E44*17%</f>
        <v>11.764000000000001</v>
      </c>
      <c r="F50" s="183">
        <f>F44*17%</f>
        <v>11.764000000000001</v>
      </c>
      <c r="G50" s="185">
        <v>11.76</v>
      </c>
      <c r="H50" s="183">
        <v>0</v>
      </c>
    </row>
    <row r="51" spans="1:10" ht="6" customHeight="1" x14ac:dyDescent="0.25">
      <c r="A51" s="162"/>
      <c r="B51" s="163"/>
      <c r="C51" s="180"/>
      <c r="D51" s="182"/>
      <c r="E51" s="184"/>
      <c r="F51" s="184"/>
      <c r="G51" s="186"/>
      <c r="H51" s="184"/>
    </row>
    <row r="52" spans="1:10" ht="24" customHeight="1" x14ac:dyDescent="0.25">
      <c r="A52" s="143" t="s">
        <v>128</v>
      </c>
      <c r="B52" s="144"/>
      <c r="C52" s="42">
        <v>150</v>
      </c>
      <c r="D52" s="61">
        <v>3.74</v>
      </c>
      <c r="E52" s="60">
        <v>0</v>
      </c>
      <c r="F52" s="60">
        <v>0</v>
      </c>
      <c r="G52" s="62">
        <v>0</v>
      </c>
      <c r="H52" s="60">
        <v>3.74</v>
      </c>
    </row>
    <row r="53" spans="1:10" ht="9.75" customHeight="1" x14ac:dyDescent="0.25">
      <c r="A53" s="160" t="s">
        <v>75</v>
      </c>
      <c r="B53" s="161"/>
      <c r="C53" s="179">
        <f>C52*17%</f>
        <v>25.500000000000004</v>
      </c>
      <c r="D53" s="181"/>
      <c r="E53" s="183"/>
      <c r="F53" s="183"/>
      <c r="G53" s="183"/>
      <c r="H53" s="183"/>
    </row>
    <row r="54" spans="1:10" ht="5.25" customHeight="1" x14ac:dyDescent="0.25">
      <c r="A54" s="210"/>
      <c r="B54" s="211"/>
      <c r="C54" s="209"/>
      <c r="D54" s="208"/>
      <c r="E54" s="193"/>
      <c r="F54" s="193"/>
      <c r="G54" s="193"/>
      <c r="H54" s="193"/>
    </row>
    <row r="55" spans="1:10" ht="9" hidden="1" customHeight="1" x14ac:dyDescent="0.25">
      <c r="A55" s="210"/>
      <c r="B55" s="211"/>
      <c r="C55" s="209"/>
      <c r="D55" s="208"/>
      <c r="E55" s="193"/>
      <c r="F55" s="193"/>
      <c r="G55" s="193"/>
      <c r="H55" s="193"/>
    </row>
    <row r="56" spans="1:10" ht="13.5" hidden="1" customHeight="1" x14ac:dyDescent="0.25">
      <c r="A56" s="162"/>
      <c r="B56" s="163"/>
      <c r="C56" s="180"/>
      <c r="D56" s="182"/>
      <c r="E56" s="184"/>
      <c r="F56" s="184"/>
      <c r="G56" s="184"/>
      <c r="H56" s="184"/>
    </row>
    <row r="57" spans="1:10" ht="13.5" hidden="1" customHeight="1" x14ac:dyDescent="0.25">
      <c r="A57" s="116"/>
      <c r="B57" s="117"/>
      <c r="C57" s="119"/>
      <c r="D57" s="120"/>
      <c r="E57" s="121"/>
      <c r="F57" s="121"/>
      <c r="G57" s="118"/>
      <c r="H57" s="121"/>
    </row>
    <row r="58" spans="1:10" ht="15.75" customHeight="1" x14ac:dyDescent="0.25">
      <c r="A58" s="143" t="s">
        <v>144</v>
      </c>
      <c r="B58" s="144"/>
      <c r="C58" s="41">
        <v>1500</v>
      </c>
      <c r="D58" s="7">
        <v>29.88</v>
      </c>
      <c r="E58" s="50">
        <v>18</v>
      </c>
      <c r="F58" s="50">
        <v>18</v>
      </c>
      <c r="G58" s="123">
        <v>3.06</v>
      </c>
      <c r="H58" s="50">
        <f>F58-G58+D58</f>
        <v>44.82</v>
      </c>
    </row>
    <row r="59" spans="1:10" ht="15.75" customHeight="1" x14ac:dyDescent="0.25">
      <c r="A59" s="202" t="s">
        <v>129</v>
      </c>
      <c r="B59" s="144"/>
      <c r="C59" s="119">
        <v>255</v>
      </c>
      <c r="D59" s="120">
        <v>0</v>
      </c>
      <c r="E59" s="121">
        <v>3.06</v>
      </c>
      <c r="F59" s="121">
        <v>3.06</v>
      </c>
      <c r="G59" s="118">
        <v>3.06</v>
      </c>
      <c r="H59" s="121">
        <v>0</v>
      </c>
    </row>
    <row r="60" spans="1:10" ht="17.25" customHeight="1" x14ac:dyDescent="0.25">
      <c r="A60" s="156" t="s">
        <v>124</v>
      </c>
      <c r="B60" s="194"/>
      <c r="C60" s="98"/>
      <c r="D60" s="101"/>
      <c r="E60" s="75">
        <f>E44+E58</f>
        <v>87.2</v>
      </c>
      <c r="F60" s="75">
        <f>F44+F58</f>
        <v>87.2</v>
      </c>
      <c r="G60" s="75">
        <f>G44+G58</f>
        <v>14.82</v>
      </c>
      <c r="H60" s="101"/>
    </row>
    <row r="61" spans="1:10" ht="15.75" customHeight="1" x14ac:dyDescent="0.25">
      <c r="A61" s="176" t="s">
        <v>117</v>
      </c>
      <c r="B61" s="177"/>
      <c r="C61" s="7"/>
      <c r="D61" s="7"/>
      <c r="E61" s="75">
        <f>E42+E60</f>
        <v>2804.6699999999996</v>
      </c>
      <c r="F61" s="75">
        <f>F42+F60</f>
        <v>2696.4099999999994</v>
      </c>
      <c r="G61" s="75">
        <f>G42+G60</f>
        <v>2660.04</v>
      </c>
      <c r="H61" s="7"/>
      <c r="J61" s="34"/>
    </row>
    <row r="62" spans="1:10" ht="23.25" customHeight="1" x14ac:dyDescent="0.25">
      <c r="A62" s="203" t="s">
        <v>118</v>
      </c>
      <c r="B62" s="204"/>
      <c r="C62" s="99"/>
      <c r="D62" s="99">
        <v>-1485.62</v>
      </c>
      <c r="E62" s="74"/>
      <c r="F62" s="74"/>
      <c r="G62" s="99"/>
      <c r="H62" s="73">
        <f>F61-E61+D62+F61-G61</f>
        <v>-1557.5100000000007</v>
      </c>
      <c r="I62" s="79"/>
    </row>
    <row r="63" spans="1:10" ht="21" customHeight="1" x14ac:dyDescent="0.25">
      <c r="A63" s="203" t="s">
        <v>143</v>
      </c>
      <c r="B63" s="203"/>
      <c r="C63" s="112"/>
      <c r="D63" s="112"/>
      <c r="E63" s="75"/>
      <c r="F63" s="40"/>
      <c r="G63" s="40"/>
      <c r="H63" s="75">
        <f>H64+H65</f>
        <v>-1557.5100000000002</v>
      </c>
    </row>
    <row r="64" spans="1:10" ht="21.75" customHeight="1" x14ac:dyDescent="0.25">
      <c r="A64" s="113" t="s">
        <v>119</v>
      </c>
      <c r="B64" s="113"/>
      <c r="C64" s="112"/>
      <c r="D64" s="112"/>
      <c r="E64" s="75"/>
      <c r="F64" s="40"/>
      <c r="G64" s="40"/>
      <c r="H64" s="75">
        <f>H44+H52+H58</f>
        <v>433.5</v>
      </c>
    </row>
    <row r="65" spans="1:10" ht="21.75" customHeight="1" x14ac:dyDescent="0.25">
      <c r="A65" s="114" t="s">
        <v>120</v>
      </c>
      <c r="B65" s="115"/>
      <c r="C65" s="112"/>
      <c r="D65" s="112"/>
      <c r="E65" s="75"/>
      <c r="F65" s="40"/>
      <c r="G65" s="40"/>
      <c r="H65" s="75">
        <f>H8+H36+H32</f>
        <v>-1991.0100000000002</v>
      </c>
    </row>
    <row r="66" spans="1:10" ht="14.25" customHeight="1" x14ac:dyDescent="0.25">
      <c r="A66" s="104"/>
      <c r="B66" s="104"/>
      <c r="C66" s="105"/>
      <c r="D66" s="106"/>
      <c r="E66" s="107"/>
      <c r="F66" s="107"/>
      <c r="G66" s="106"/>
      <c r="H66" s="106"/>
    </row>
    <row r="67" spans="1:10" ht="25.5" customHeight="1" x14ac:dyDescent="0.25">
      <c r="A67" s="195"/>
      <c r="B67" s="196"/>
      <c r="C67" s="196"/>
      <c r="D67" s="196"/>
      <c r="E67" s="196"/>
      <c r="F67" s="196"/>
      <c r="G67" s="196"/>
      <c r="H67" s="196"/>
    </row>
    <row r="68" spans="1:10" ht="21.75" customHeight="1" x14ac:dyDescent="0.25">
      <c r="A68" s="20" t="s">
        <v>150</v>
      </c>
      <c r="D68" s="22"/>
      <c r="E68" s="22"/>
      <c r="F68" s="22"/>
      <c r="G68" s="22"/>
    </row>
    <row r="69" spans="1:10" x14ac:dyDescent="0.25">
      <c r="A69" s="199" t="s">
        <v>57</v>
      </c>
      <c r="B69" s="154"/>
      <c r="C69" s="154"/>
      <c r="D69" s="133"/>
      <c r="E69" s="30" t="s">
        <v>58</v>
      </c>
      <c r="F69" s="30" t="s">
        <v>59</v>
      </c>
      <c r="G69" s="30" t="s">
        <v>122</v>
      </c>
      <c r="H69" s="122" t="s">
        <v>127</v>
      </c>
    </row>
    <row r="70" spans="1:10" ht="15.75" customHeight="1" x14ac:dyDescent="0.25">
      <c r="A70" s="200" t="s">
        <v>146</v>
      </c>
      <c r="B70" s="201"/>
      <c r="C70" s="201"/>
      <c r="D70" s="144"/>
      <c r="E70" s="31">
        <v>43374</v>
      </c>
      <c r="F70" s="30" t="s">
        <v>147</v>
      </c>
      <c r="G70" s="51">
        <v>514.80999999999995</v>
      </c>
      <c r="H70" s="6" t="s">
        <v>138</v>
      </c>
      <c r="J70" s="71"/>
    </row>
    <row r="71" spans="1:10" ht="15.75" customHeight="1" x14ac:dyDescent="0.25">
      <c r="A71" s="200" t="s">
        <v>148</v>
      </c>
      <c r="B71" s="201"/>
      <c r="C71" s="201"/>
      <c r="D71" s="144"/>
      <c r="E71" s="31">
        <v>43405</v>
      </c>
      <c r="F71" s="30" t="s">
        <v>149</v>
      </c>
      <c r="G71" s="51">
        <v>96.72</v>
      </c>
      <c r="H71" s="6" t="s">
        <v>138</v>
      </c>
      <c r="J71" s="71"/>
    </row>
    <row r="72" spans="1:10" ht="15.75" customHeight="1" x14ac:dyDescent="0.25">
      <c r="A72" s="200" t="s">
        <v>123</v>
      </c>
      <c r="B72" s="201"/>
      <c r="C72" s="201"/>
      <c r="D72" s="144"/>
      <c r="E72" s="31">
        <v>43191</v>
      </c>
      <c r="F72" s="30">
        <v>2</v>
      </c>
      <c r="G72" s="51">
        <v>1.8</v>
      </c>
      <c r="H72" s="111" t="s">
        <v>137</v>
      </c>
    </row>
    <row r="73" spans="1:10" ht="21" customHeight="1" x14ac:dyDescent="0.25">
      <c r="A73" s="200"/>
      <c r="B73" s="201"/>
      <c r="C73" s="201"/>
      <c r="D73" s="144"/>
      <c r="E73" s="31"/>
      <c r="F73" s="30"/>
      <c r="G73" s="51"/>
      <c r="H73" s="111"/>
    </row>
    <row r="74" spans="1:10" s="4" customFormat="1" x14ac:dyDescent="0.25">
      <c r="A74" s="197" t="s">
        <v>7</v>
      </c>
      <c r="B74" s="198"/>
      <c r="C74" s="198"/>
      <c r="D74" s="157"/>
      <c r="E74" s="63"/>
      <c r="F74" s="64"/>
      <c r="G74" s="65">
        <f>SUM(G70:G73)</f>
        <v>613.32999999999993</v>
      </c>
      <c r="H74" s="110"/>
      <c r="J74" s="72"/>
    </row>
    <row r="75" spans="1:10" s="4" customFormat="1" x14ac:dyDescent="0.25">
      <c r="A75" s="66"/>
      <c r="B75" s="67"/>
      <c r="C75" s="67"/>
      <c r="D75" s="67"/>
      <c r="E75" s="68"/>
      <c r="F75" s="69"/>
      <c r="G75" s="70"/>
    </row>
    <row r="76" spans="1:10" x14ac:dyDescent="0.25">
      <c r="A76" s="20" t="s">
        <v>48</v>
      </c>
      <c r="D76" s="22"/>
      <c r="E76" s="22"/>
      <c r="F76" s="22"/>
      <c r="G76" s="22"/>
    </row>
    <row r="77" spans="1:10" x14ac:dyDescent="0.25">
      <c r="A77" s="20" t="s">
        <v>49</v>
      </c>
      <c r="D77" s="22"/>
      <c r="E77" s="22"/>
      <c r="F77" s="22"/>
      <c r="G77" s="22"/>
    </row>
    <row r="78" spans="1:10" ht="23.25" customHeight="1" x14ac:dyDescent="0.25">
      <c r="A78" s="199" t="s">
        <v>61</v>
      </c>
      <c r="B78" s="154"/>
      <c r="C78" s="154"/>
      <c r="D78" s="154"/>
      <c r="E78" s="133"/>
      <c r="F78" s="33" t="s">
        <v>59</v>
      </c>
      <c r="G78" s="32" t="s">
        <v>60</v>
      </c>
    </row>
    <row r="79" spans="1:10" x14ac:dyDescent="0.25">
      <c r="A79" s="207" t="s">
        <v>62</v>
      </c>
      <c r="B79" s="169"/>
      <c r="C79" s="169"/>
      <c r="D79" s="169"/>
      <c r="E79" s="170"/>
      <c r="F79" s="30">
        <v>6</v>
      </c>
      <c r="G79" s="30">
        <v>12889.24</v>
      </c>
    </row>
    <row r="80" spans="1:10" x14ac:dyDescent="0.25">
      <c r="A80" s="22"/>
      <c r="D80" s="22"/>
      <c r="E80" s="22"/>
      <c r="F80" s="22"/>
      <c r="G80" s="22"/>
    </row>
    <row r="81" spans="1:7" x14ac:dyDescent="0.25">
      <c r="A81" s="22"/>
      <c r="D81" s="22"/>
      <c r="E81" s="22"/>
      <c r="F81" s="22"/>
      <c r="G81" s="22"/>
    </row>
    <row r="83" spans="1:7" x14ac:dyDescent="0.25">
      <c r="A83" s="20" t="s">
        <v>111</v>
      </c>
      <c r="E83" s="34"/>
      <c r="F83" s="81"/>
      <c r="G83" s="34"/>
    </row>
    <row r="84" spans="1:7" x14ac:dyDescent="0.25">
      <c r="A84" s="20" t="s">
        <v>151</v>
      </c>
      <c r="B84" s="82"/>
      <c r="C84" s="83"/>
      <c r="D84" s="20"/>
      <c r="E84" s="34"/>
      <c r="F84" s="81"/>
      <c r="G84" s="34"/>
    </row>
    <row r="85" spans="1:7" ht="32.25" customHeight="1" x14ac:dyDescent="0.25">
      <c r="A85" s="205" t="s">
        <v>152</v>
      </c>
      <c r="B85" s="206"/>
      <c r="C85" s="206"/>
      <c r="D85" s="206"/>
      <c r="E85" s="206"/>
      <c r="F85" s="206"/>
      <c r="G85" s="206"/>
    </row>
    <row r="86" spans="1:7" ht="32.25" customHeight="1" x14ac:dyDescent="0.25">
      <c r="A86" s="94"/>
      <c r="B86" s="95"/>
      <c r="C86" s="95"/>
      <c r="D86" s="95"/>
      <c r="E86" s="95"/>
      <c r="F86" s="95"/>
      <c r="G86" s="95"/>
    </row>
    <row r="88" spans="1:7" x14ac:dyDescent="0.25">
      <c r="A88" s="20" t="s">
        <v>77</v>
      </c>
      <c r="B88" s="82"/>
      <c r="C88" s="83"/>
      <c r="D88" s="20"/>
      <c r="E88" s="20" t="s">
        <v>78</v>
      </c>
      <c r="F88" s="20"/>
    </row>
    <row r="89" spans="1:7" x14ac:dyDescent="0.25">
      <c r="A89" s="20" t="s">
        <v>79</v>
      </c>
      <c r="B89" s="82"/>
      <c r="C89" s="83"/>
      <c r="D89" s="20"/>
      <c r="E89" s="20"/>
      <c r="F89" s="20"/>
    </row>
    <row r="90" spans="1:7" x14ac:dyDescent="0.25">
      <c r="A90" s="20" t="s">
        <v>153</v>
      </c>
      <c r="B90" s="82"/>
      <c r="C90" s="83"/>
      <c r="D90" s="20"/>
      <c r="E90" s="20"/>
      <c r="F90" s="20"/>
    </row>
    <row r="91" spans="1:7" x14ac:dyDescent="0.25">
      <c r="A91" s="4"/>
      <c r="B91" s="44"/>
      <c r="C91" s="45"/>
      <c r="D91" s="4"/>
      <c r="E91" s="4"/>
      <c r="F91" s="4"/>
    </row>
    <row r="92" spans="1:7" x14ac:dyDescent="0.25">
      <c r="A92" s="22" t="s">
        <v>80</v>
      </c>
      <c r="B92" s="80"/>
    </row>
    <row r="93" spans="1:7" x14ac:dyDescent="0.25">
      <c r="A93" s="22" t="s">
        <v>81</v>
      </c>
      <c r="B93" s="80"/>
      <c r="C93" s="43" t="s">
        <v>24</v>
      </c>
    </row>
    <row r="94" spans="1:7" x14ac:dyDescent="0.25">
      <c r="A94" s="22" t="s">
        <v>82</v>
      </c>
      <c r="B94" s="80"/>
      <c r="C94" s="43" t="s">
        <v>83</v>
      </c>
    </row>
    <row r="95" spans="1:7" x14ac:dyDescent="0.25">
      <c r="A95" s="22" t="s">
        <v>84</v>
      </c>
      <c r="B95" s="80"/>
      <c r="C95" s="43" t="s">
        <v>85</v>
      </c>
    </row>
  </sheetData>
  <mergeCells count="67">
    <mergeCell ref="A85:G85"/>
    <mergeCell ref="A78:E78"/>
    <mergeCell ref="A79:E79"/>
    <mergeCell ref="F53:F56"/>
    <mergeCell ref="E53:E56"/>
    <mergeCell ref="D53:D56"/>
    <mergeCell ref="C53:C56"/>
    <mergeCell ref="A53:B56"/>
    <mergeCell ref="G53:G56"/>
    <mergeCell ref="A60:B60"/>
    <mergeCell ref="A67:H67"/>
    <mergeCell ref="H53:H56"/>
    <mergeCell ref="A74:D74"/>
    <mergeCell ref="A69:D69"/>
    <mergeCell ref="A70:D70"/>
    <mergeCell ref="A72:D72"/>
    <mergeCell ref="A61:B61"/>
    <mergeCell ref="A71:D71"/>
    <mergeCell ref="A59:B59"/>
    <mergeCell ref="A62:B62"/>
    <mergeCell ref="A63:B63"/>
    <mergeCell ref="A58:B58"/>
    <mergeCell ref="A73:D73"/>
    <mergeCell ref="H44:H47"/>
    <mergeCell ref="H50:H51"/>
    <mergeCell ref="E44:E47"/>
    <mergeCell ref="F44:F47"/>
    <mergeCell ref="G44:G47"/>
    <mergeCell ref="C50:C51"/>
    <mergeCell ref="D50:D51"/>
    <mergeCell ref="E50:E51"/>
    <mergeCell ref="F50:F51"/>
    <mergeCell ref="G50:G51"/>
    <mergeCell ref="C44:C47"/>
    <mergeCell ref="A3:B3"/>
    <mergeCell ref="A8:B8"/>
    <mergeCell ref="A10:B10"/>
    <mergeCell ref="A11:H11"/>
    <mergeCell ref="A12:B12"/>
    <mergeCell ref="D44:D47"/>
    <mergeCell ref="A14:B14"/>
    <mergeCell ref="A15:B15"/>
    <mergeCell ref="A17:B17"/>
    <mergeCell ref="A18:B18"/>
    <mergeCell ref="A21:B21"/>
    <mergeCell ref="A20:B20"/>
    <mergeCell ref="A23:B23"/>
    <mergeCell ref="A36:B36"/>
    <mergeCell ref="A4:B4"/>
    <mergeCell ref="A7:H7"/>
    <mergeCell ref="A30:B30"/>
    <mergeCell ref="A32:B32"/>
    <mergeCell ref="A34:B34"/>
    <mergeCell ref="G27:G28"/>
    <mergeCell ref="A26:B26"/>
    <mergeCell ref="A27:B28"/>
    <mergeCell ref="C27:C28"/>
    <mergeCell ref="D27:D28"/>
    <mergeCell ref="E27:E28"/>
    <mergeCell ref="F27:F28"/>
    <mergeCell ref="A52:B52"/>
    <mergeCell ref="A44:B47"/>
    <mergeCell ref="A38:B38"/>
    <mergeCell ref="A39:B39"/>
    <mergeCell ref="A40:B40"/>
    <mergeCell ref="A41:B41"/>
    <mergeCell ref="A50:B5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УК</vt:lpstr>
      <vt:lpstr>Лист2</vt:lpstr>
    </vt:vector>
  </TitlesOfParts>
  <Company>Krokoz™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PO-L</dc:creator>
  <cp:lastModifiedBy>ЭкОтдел</cp:lastModifiedBy>
  <cp:lastPrinted>2019-02-06T04:16:05Z</cp:lastPrinted>
  <dcterms:created xsi:type="dcterms:W3CDTF">2013-02-18T04:38:06Z</dcterms:created>
  <dcterms:modified xsi:type="dcterms:W3CDTF">2019-02-13T01:23:14Z</dcterms:modified>
</cp:coreProperties>
</file>