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8" l="1"/>
  <c r="G26" i="8"/>
  <c r="G51" i="8"/>
  <c r="F27" i="8"/>
  <c r="F26" i="8"/>
  <c r="E27" i="8"/>
  <c r="E26" i="8"/>
  <c r="H26" i="8"/>
  <c r="F38" i="8"/>
  <c r="E38" i="8"/>
  <c r="H38" i="8"/>
  <c r="H43" i="8"/>
  <c r="F8" i="8"/>
  <c r="E8" i="8"/>
  <c r="H8" i="8"/>
  <c r="G27" i="8"/>
  <c r="H27" i="8"/>
  <c r="F29" i="8"/>
  <c r="E29" i="8"/>
  <c r="G31" i="8"/>
  <c r="G32" i="8"/>
  <c r="G33" i="8"/>
  <c r="G34" i="8"/>
  <c r="G29" i="8"/>
  <c r="H29" i="8"/>
  <c r="G39" i="8"/>
  <c r="H39" i="8"/>
  <c r="H44" i="8"/>
  <c r="H42" i="8"/>
  <c r="F40" i="8"/>
  <c r="E40" i="8"/>
  <c r="G12" i="8"/>
  <c r="G15" i="8"/>
  <c r="G18" i="8"/>
  <c r="G21" i="8"/>
  <c r="G8" i="8"/>
  <c r="G25" i="8"/>
  <c r="G37" i="8"/>
  <c r="G40" i="8"/>
  <c r="H41" i="8"/>
  <c r="H32" i="8"/>
  <c r="H33" i="8"/>
  <c r="H34" i="8"/>
  <c r="H31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G10" i="8"/>
  <c r="G9" i="8"/>
  <c r="G23" i="8"/>
  <c r="G22" i="8"/>
  <c r="G20" i="8"/>
  <c r="G19" i="8"/>
  <c r="G17" i="8"/>
  <c r="G16" i="8"/>
  <c r="G14" i="8"/>
  <c r="G13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H25" i="8"/>
  <c r="H37" i="8"/>
  <c r="D22" i="8"/>
  <c r="D19" i="8"/>
  <c r="D16" i="8"/>
  <c r="D9" i="8"/>
  <c r="E35" i="8"/>
  <c r="F35" i="8"/>
  <c r="G35" i="8"/>
  <c r="E13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<sst xmlns="http://schemas.openxmlformats.org/spreadsheetml/2006/main" count="178" uniqueCount="156">
  <si>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</si>
  <si>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</si>
  <si>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</si>
  <si>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</si>
  <si>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</si>
  <si>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</si>
  <si>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</si>
  <si>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</si>
  <si>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</si>
  <si>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</si>
  <si>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</si>
  <si>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</si>
  <si>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</si>
  <si>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</si>
  <si>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</si>
  <si>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</si>
  <si>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</si>
  <si>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</si>
  <si>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</si>
  <si>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</si>
  <si>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</si>
  <si>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</si>
  <si>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</si>
  <si>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</si>
  <si>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</si>
  <si>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</si>
  <si>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</si>
  <si>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</si>
  <si>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</si>
  <si>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</si>
  <si>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</si>
  <si>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</si>
  <si>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</si>
  <si>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</si>
  <si>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</si>
  <si>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</si>
  <si>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</si>
  <si>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</si>
  <si>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</si>
  <si>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</si>
  <si>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</si>
  <si>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</si>
  <si>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</si>
  <si>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</si>
  <si>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</si>
  <si>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</si>
  <si>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</si>
  <si>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</si>
  <si>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</si>
  <si>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</si>
  <si>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</si>
  <si>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</si>
  <si>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</si>
  <si>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</si>
  <si>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</si>
  <si>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</si>
  <si>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</si>
  <si>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</si>
  <si>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</si>
  <si>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</si>
  <si>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</si>
  <si>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</si>
  <si>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</si>
  <si>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</si>
  <si>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</si>
  <si>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</si>
  <si>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</si>
  <si>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</si>
  <si>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</si>
  <si>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</si>
  <si>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</si>
  <si>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</si>
  <si>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</si>
  <si>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</si>
  <si>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</si>
  <si>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</si>
  <si>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</si>
  <si>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</si>
  <si>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</si>
  <si>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</si>
  <si>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</si>
  <si>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</si>
  <si>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</si>
  <si>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</si>
  <si>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</si>
  <si>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</si>
  <si>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</si>
  <si>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</si>
  <si>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</si>
  <si>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</si>
  <si>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</si>
  <si>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</si>
  <si>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</si>
  <si>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</si>
  <si>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83 Б по ул. Луговой</t>
  </si>
  <si>
    <t>4 подъезда</t>
  </si>
  <si>
    <t>луговая ,83 Б</t>
  </si>
  <si>
    <t>Расшифровка статьи "содержание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</si>
  <si>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</si>
  <si>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</si>
  <si>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</si>
  <si>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</si>
  <si>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</si>
  <si>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</si>
  <si>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</si>
  <si>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</si>
  <si>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</si>
  <si>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</si>
  <si>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</si>
  <si>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</si>
  <si>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</si>
  <si>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</si>
  <si>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</si>
  <si>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</si>
  <si>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ул. Тунгусская,8</t>
  </si>
  <si>
    <t>итого по дому:</t>
  </si>
  <si>
    <t>прочие работы и услуги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</si>
  <si>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</si>
  <si>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</si>
  <si>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</si>
  <si>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</si>
  <si>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</si>
  <si>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итого:</t>
  </si>
  <si>
    <t>Текущий ремонт коммуникаций, проходящих через нежилые помещения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</si>
  <si>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</si>
  <si>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</si>
  <si>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</si>
  <si>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</si>
  <si>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</si>
  <si>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</si>
  <si>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</si>
  <si>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Жилспецсервис</t>
  </si>
  <si>
    <t>Предложение Управляющей компании: по мере накопления средств установка пластиковых окон на лестничных клетках.</t>
  </si>
  <si>
    <t xml:space="preserve">                       Отчет ООО "Управляющей компании Ленинского района"  за 2019 г.</t>
  </si>
  <si>
    <t>197,20 кв.м.</t>
  </si>
  <si>
    <t>297,90 кв.м.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</si>
  <si>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</si>
  <si>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</si>
  <si>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</si>
  <si>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</si>
  <si>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</si>
  <si>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 </t>
  </si>
  <si>
    <t>Экономич. отдел - 220-50-87</t>
  </si>
  <si>
    <t>14 шт</t>
  </si>
  <si>
    <t>ИП Микитенко</t>
  </si>
  <si>
    <t>74 шт</t>
  </si>
  <si>
    <t>3364,80 кв.м</t>
  </si>
  <si>
    <t>148 чел.</t>
  </si>
  <si>
    <t>Работы по установке почтовых ящиков</t>
  </si>
  <si>
    <t>Почтовые ящики</t>
  </si>
  <si>
    <t>Количество проживающих</t>
  </si>
  <si>
    <t>Договор Управления</t>
  </si>
  <si>
    <t xml:space="preserve">                                                                                 01  февраля 2008</t>
  </si>
  <si>
    <t>ООО "Восток-Мегаполис"</t>
  </si>
  <si>
    <t xml:space="preserve">                 ООО "Управляющая компания Ленинского района"</t>
  </si>
  <si>
    <r>
      <t xml:space="preserve">ИСХ_№ </t>
    </r>
    <r>
      <rPr>
        <b/>
        <u/>
        <sz val="11"/>
        <color theme="1"/>
        <rFont val="Calibri"/>
        <family val="2"/>
        <charset val="204"/>
        <scheme val="minor"/>
      </rPr>
      <t xml:space="preserve">  186/02  от  04.02.2020  год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</si>
</sst>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 applyAlignment="1"/>
    <xf numFmtId="49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/>
    <xf numFmtId="0" fontId="8" fillId="0" borderId="2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7" xfId="0" applyFont="1" applyBorder="1" applyAlignment="1"/>
    <xf numFmtId="0" fontId="14" fillId="0" borderId="1" xfId="0" applyFont="1" applyBorder="1"/>
    <xf numFmtId="2" fontId="8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7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7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7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2" borderId="6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8" fillId="2" borderId="7" xfId="0" applyFont="1" applyFill="1" applyBorder="1" applyAlignment="1">
      <alignment wrapText="1"/>
    </xf>
    <xf numFmtId="0" fontId="8" fillId="2" borderId="6" xfId="0" applyFont="1" applyFill="1" applyBorder="1" applyAlignment="1"/>
    <xf numFmtId="0" fontId="0" fillId="2" borderId="7" xfId="0" applyFill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Border="1" applyAlignment="1">
      <alignment wrapText="1"/>
    </xf>
    <xf numFmtId="0" fontId="0" fillId="0" borderId="7" xfId="0" applyFont="1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8" fillId="0" borderId="2" xfId="0" applyFont="1" applyFill="1" applyBorder="1" applyAlignment="1"/>
    <xf numFmtId="0" fontId="4" fillId="0" borderId="7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8" fillId="0" borderId="7" xfId="0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3" fillId="0" borderId="1" xfId="0" applyFont="1" applyFill="1" applyBorder="1"/>
    <xf numFmtId="0" fontId="9" fillId="0" borderId="1" xfId="1" applyFont="1" applyFill="1" applyBorder="1" applyAlignment="1">
      <alignment horizontal="center"/>
    </xf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130" zoomScaleNormal="130" workbookViewId="0">
      <selection sqref="A1:D4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2" t="s">
        <v>94</v>
      </c>
    </row>
    <row r="4" spans="1:4" s="161" customFormat="1" ht="14.25" customHeight="1" x14ac:dyDescent="0.25">
      <c r="A4" s="4" t="s">
        <v>155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51</v>
      </c>
      <c r="C6" s="20"/>
    </row>
    <row r="7" spans="1:4" s="3" customFormat="1" ht="15" customHeight="1" x14ac:dyDescent="0.25">
      <c r="A7" s="12" t="s">
        <v>0</v>
      </c>
      <c r="B7" s="13" t="s">
        <v>10</v>
      </c>
      <c r="C7" s="25" t="s">
        <v>154</v>
      </c>
      <c r="D7" s="159"/>
    </row>
    <row r="8" spans="1:4" s="3" customFormat="1" ht="12" customHeight="1" x14ac:dyDescent="0.25">
      <c r="A8" s="12" t="s">
        <v>1</v>
      </c>
      <c r="B8" s="13" t="s">
        <v>12</v>
      </c>
      <c r="C8" s="109" t="s">
        <v>13</v>
      </c>
      <c r="D8" s="110"/>
    </row>
    <row r="9" spans="1:4" s="3" customFormat="1" ht="24" customHeight="1" x14ac:dyDescent="0.25">
      <c r="A9" s="12" t="s">
        <v>2</v>
      </c>
      <c r="B9" s="14" t="s">
        <v>14</v>
      </c>
      <c r="C9" s="104" t="s">
        <v>87</v>
      </c>
      <c r="D9" s="105"/>
    </row>
    <row r="10" spans="1:4" s="3" customFormat="1" ht="15" customHeight="1" x14ac:dyDescent="0.25">
      <c r="A10" s="12" t="s">
        <v>3</v>
      </c>
      <c r="B10" s="13" t="s">
        <v>15</v>
      </c>
      <c r="C10" s="109" t="s">
        <v>16</v>
      </c>
      <c r="D10" s="110"/>
    </row>
    <row r="11" spans="1:4" s="3" customFormat="1" ht="15" customHeight="1" x14ac:dyDescent="0.25">
      <c r="A11" s="55" t="s">
        <v>4</v>
      </c>
      <c r="B11" s="56" t="s">
        <v>99</v>
      </c>
      <c r="C11" s="160" t="s">
        <v>100</v>
      </c>
      <c r="D11" s="160" t="s">
        <v>101</v>
      </c>
    </row>
    <row r="12" spans="1:4" s="3" customFormat="1" ht="15" customHeight="1" x14ac:dyDescent="0.25">
      <c r="A12" s="57"/>
      <c r="B12" s="58"/>
      <c r="C12" s="160" t="s">
        <v>102</v>
      </c>
      <c r="D12" s="160" t="s">
        <v>103</v>
      </c>
    </row>
    <row r="13" spans="1:4" s="3" customFormat="1" ht="15" customHeight="1" x14ac:dyDescent="0.25">
      <c r="A13" s="57"/>
      <c r="B13" s="58"/>
      <c r="C13" s="160" t="s">
        <v>104</v>
      </c>
      <c r="D13" s="160" t="s">
        <v>105</v>
      </c>
    </row>
    <row r="14" spans="1:4" s="3" customFormat="1" ht="15" customHeight="1" x14ac:dyDescent="0.25">
      <c r="A14" s="57"/>
      <c r="B14" s="58"/>
      <c r="C14" s="160" t="s">
        <v>106</v>
      </c>
      <c r="D14" s="160" t="s">
        <v>108</v>
      </c>
    </row>
    <row r="15" spans="1:4" s="3" customFormat="1" ht="15" customHeight="1" x14ac:dyDescent="0.25">
      <c r="A15" s="57"/>
      <c r="B15" s="58"/>
      <c r="C15" s="160" t="s">
        <v>107</v>
      </c>
      <c r="D15" s="160" t="s">
        <v>101</v>
      </c>
    </row>
    <row r="16" spans="1:4" s="3" customFormat="1" ht="15" customHeight="1" x14ac:dyDescent="0.25">
      <c r="A16" s="57"/>
      <c r="B16" s="58"/>
      <c r="C16" s="160" t="s">
        <v>109</v>
      </c>
      <c r="D16" s="160" t="s">
        <v>110</v>
      </c>
    </row>
    <row r="17" spans="1:5" s="3" customFormat="1" ht="15" customHeight="1" x14ac:dyDescent="0.25">
      <c r="A17" s="59"/>
      <c r="B17" s="60"/>
      <c r="C17" s="160" t="s">
        <v>111</v>
      </c>
      <c r="D17" s="160" t="s">
        <v>112</v>
      </c>
    </row>
    <row r="18" spans="1:5" s="3" customFormat="1" ht="14.25" customHeight="1" x14ac:dyDescent="0.25">
      <c r="A18" s="12" t="s">
        <v>5</v>
      </c>
      <c r="B18" s="13" t="s">
        <v>17</v>
      </c>
      <c r="C18" s="111" t="s">
        <v>92</v>
      </c>
      <c r="D18" s="112"/>
    </row>
    <row r="19" spans="1:5" s="3" customFormat="1" ht="23.25" x14ac:dyDescent="0.25">
      <c r="A19" s="12" t="s">
        <v>6</v>
      </c>
      <c r="B19" s="14" t="s">
        <v>18</v>
      </c>
      <c r="C19" s="113" t="s">
        <v>55</v>
      </c>
      <c r="D19" s="114"/>
    </row>
    <row r="20" spans="1:5" s="3" customFormat="1" ht="16.5" customHeight="1" x14ac:dyDescent="0.25">
      <c r="A20" s="12" t="s">
        <v>7</v>
      </c>
      <c r="B20" s="13" t="s">
        <v>19</v>
      </c>
      <c r="C20" s="104" t="s">
        <v>20</v>
      </c>
      <c r="D20" s="105"/>
    </row>
    <row r="21" spans="1:5" s="3" customFormat="1" ht="16.5" customHeight="1" x14ac:dyDescent="0.25">
      <c r="A21" s="23"/>
      <c r="B21" s="24"/>
      <c r="C21" s="23"/>
      <c r="D21" s="23"/>
    </row>
    <row r="22" spans="1:5" s="5" customFormat="1" ht="15.75" customHeight="1" x14ac:dyDescent="0.25">
      <c r="A22" s="8" t="s">
        <v>21</v>
      </c>
      <c r="B22" s="16"/>
      <c r="C22" s="16"/>
      <c r="D22" s="16"/>
    </row>
    <row r="23" spans="1:5" s="5" customFormat="1" ht="15.75" customHeight="1" x14ac:dyDescent="0.25">
      <c r="A23" s="15"/>
      <c r="B23" s="16"/>
      <c r="C23" s="16"/>
      <c r="D23" s="16"/>
    </row>
    <row r="24" spans="1:5" ht="21.75" customHeight="1" x14ac:dyDescent="0.25">
      <c r="A24" s="6"/>
      <c r="B24" s="17" t="s">
        <v>22</v>
      </c>
      <c r="C24" s="7" t="s">
        <v>23</v>
      </c>
      <c r="D24" s="9" t="s">
        <v>24</v>
      </c>
    </row>
    <row r="25" spans="1:5" s="5" customFormat="1" ht="28.5" customHeight="1" x14ac:dyDescent="0.25">
      <c r="A25" s="106" t="s">
        <v>27</v>
      </c>
      <c r="B25" s="107"/>
      <c r="C25" s="107"/>
      <c r="D25" s="108"/>
    </row>
    <row r="26" spans="1:5" s="5" customFormat="1" ht="15" customHeight="1" x14ac:dyDescent="0.25">
      <c r="A26" s="27"/>
      <c r="B26" s="28"/>
      <c r="C26" s="28"/>
      <c r="D26" s="29"/>
    </row>
    <row r="27" spans="1:5" ht="13.5" customHeight="1" x14ac:dyDescent="0.25">
      <c r="A27" s="7">
        <v>1</v>
      </c>
      <c r="B27" s="6" t="s">
        <v>88</v>
      </c>
      <c r="C27" s="6" t="s">
        <v>25</v>
      </c>
      <c r="D27" s="6" t="s">
        <v>26</v>
      </c>
    </row>
    <row r="28" spans="1:5" x14ac:dyDescent="0.25">
      <c r="A28" s="19" t="s">
        <v>28</v>
      </c>
      <c r="B28" s="18"/>
      <c r="C28" s="18"/>
      <c r="D28" s="18"/>
    </row>
    <row r="29" spans="1:5" ht="12.75" customHeight="1" x14ac:dyDescent="0.25">
      <c r="A29" s="7">
        <v>1</v>
      </c>
      <c r="B29" s="6" t="s">
        <v>89</v>
      </c>
      <c r="C29" s="6" t="s">
        <v>90</v>
      </c>
      <c r="D29" s="6" t="s">
        <v>91</v>
      </c>
      <c r="E29" t="s">
        <v>86</v>
      </c>
    </row>
    <row r="30" spans="1:5" x14ac:dyDescent="0.25">
      <c r="A30" s="19" t="s">
        <v>43</v>
      </c>
      <c r="B30" s="18"/>
      <c r="C30" s="18"/>
      <c r="D30" s="18"/>
    </row>
    <row r="31" spans="1:5" ht="13.5" customHeight="1" x14ac:dyDescent="0.25">
      <c r="A31" s="19" t="s">
        <v>44</v>
      </c>
      <c r="B31" s="18"/>
      <c r="C31" s="18"/>
      <c r="D31" s="18"/>
    </row>
    <row r="32" spans="1:5" ht="12" customHeight="1" x14ac:dyDescent="0.25">
      <c r="A32" s="7">
        <v>1</v>
      </c>
      <c r="B32" s="6" t="s">
        <v>153</v>
      </c>
      <c r="C32" s="6" t="s">
        <v>114</v>
      </c>
      <c r="D32" s="6" t="s">
        <v>29</v>
      </c>
    </row>
    <row r="33" spans="1:4" x14ac:dyDescent="0.25">
      <c r="A33" s="19" t="s">
        <v>30</v>
      </c>
      <c r="B33" s="18"/>
      <c r="C33" s="18"/>
      <c r="D33" s="18"/>
    </row>
    <row r="34" spans="1:4" ht="14.25" customHeight="1" x14ac:dyDescent="0.25">
      <c r="A34" s="7">
        <v>1</v>
      </c>
      <c r="B34" s="6" t="s">
        <v>31</v>
      </c>
      <c r="C34" s="6" t="s">
        <v>25</v>
      </c>
      <c r="D34" s="6" t="s">
        <v>32</v>
      </c>
    </row>
    <row r="35" spans="1:4" ht="13.5" customHeight="1" x14ac:dyDescent="0.25">
      <c r="A35" s="19" t="s">
        <v>33</v>
      </c>
      <c r="B35" s="18"/>
      <c r="C35" s="18"/>
      <c r="D35" s="18"/>
    </row>
    <row r="36" spans="1:4" x14ac:dyDescent="0.25">
      <c r="A36" s="7">
        <v>1</v>
      </c>
      <c r="B36" s="6" t="s">
        <v>34</v>
      </c>
      <c r="C36" s="6" t="s">
        <v>25</v>
      </c>
      <c r="D36" s="6" t="s">
        <v>26</v>
      </c>
    </row>
    <row r="37" spans="1:4" x14ac:dyDescent="0.25">
      <c r="A37" s="26"/>
      <c r="B37" s="11"/>
      <c r="C37" s="11"/>
      <c r="D37" s="11"/>
    </row>
    <row r="38" spans="1:4" x14ac:dyDescent="0.25">
      <c r="A38" s="4" t="s">
        <v>49</v>
      </c>
      <c r="B38" s="18"/>
      <c r="C38" s="18"/>
      <c r="D38" s="18"/>
    </row>
    <row r="39" spans="1:4" x14ac:dyDescent="0.25">
      <c r="A39" s="7">
        <v>1</v>
      </c>
      <c r="B39" s="6" t="s">
        <v>35</v>
      </c>
      <c r="C39" s="103">
        <v>1971</v>
      </c>
      <c r="D39" s="103"/>
    </row>
    <row r="40" spans="1:4" x14ac:dyDescent="0.25">
      <c r="A40" s="7">
        <v>2</v>
      </c>
      <c r="B40" s="6" t="s">
        <v>37</v>
      </c>
      <c r="C40" s="103" t="s">
        <v>93</v>
      </c>
      <c r="D40" s="103"/>
    </row>
    <row r="41" spans="1:4" ht="15" customHeight="1" x14ac:dyDescent="0.25">
      <c r="A41" s="7">
        <v>3</v>
      </c>
      <c r="B41" s="6" t="s">
        <v>38</v>
      </c>
      <c r="C41" s="103" t="s">
        <v>95</v>
      </c>
      <c r="D41" s="103"/>
    </row>
    <row r="42" spans="1:4" x14ac:dyDescent="0.25">
      <c r="A42" s="76">
        <v>4</v>
      </c>
      <c r="B42" s="6" t="s">
        <v>36</v>
      </c>
      <c r="C42" s="103" t="s">
        <v>56</v>
      </c>
      <c r="D42" s="103"/>
    </row>
    <row r="43" spans="1:4" x14ac:dyDescent="0.25">
      <c r="A43" s="76">
        <v>5</v>
      </c>
      <c r="B43" s="6" t="s">
        <v>39</v>
      </c>
      <c r="C43" s="103" t="s">
        <v>56</v>
      </c>
      <c r="D43" s="103"/>
    </row>
    <row r="44" spans="1:4" x14ac:dyDescent="0.25">
      <c r="A44" s="76">
        <v>6</v>
      </c>
      <c r="B44" s="6" t="s">
        <v>40</v>
      </c>
      <c r="C44" s="117" t="s">
        <v>146</v>
      </c>
      <c r="D44" s="117"/>
    </row>
    <row r="45" spans="1:4" ht="15" customHeight="1" x14ac:dyDescent="0.25">
      <c r="A45" s="76">
        <v>7</v>
      </c>
      <c r="B45" s="6" t="s">
        <v>41</v>
      </c>
      <c r="C45" s="115" t="s">
        <v>134</v>
      </c>
      <c r="D45" s="116"/>
    </row>
    <row r="46" spans="1:4" x14ac:dyDescent="0.25">
      <c r="A46" s="76">
        <v>8</v>
      </c>
      <c r="B46" s="6" t="s">
        <v>42</v>
      </c>
      <c r="C46" s="115" t="s">
        <v>135</v>
      </c>
      <c r="D46" s="116"/>
    </row>
    <row r="47" spans="1:4" x14ac:dyDescent="0.25">
      <c r="A47" s="76">
        <v>9</v>
      </c>
      <c r="B47" s="6" t="s">
        <v>150</v>
      </c>
      <c r="C47" s="115" t="s">
        <v>147</v>
      </c>
      <c r="D47" s="116"/>
    </row>
    <row r="48" spans="1:4" x14ac:dyDescent="0.25">
      <c r="A48" s="76">
        <v>10</v>
      </c>
      <c r="B48" s="6" t="s">
        <v>151</v>
      </c>
      <c r="C48" s="101" t="s">
        <v>152</v>
      </c>
      <c r="D48" s="64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7:D47"/>
    <mergeCell ref="C44:D44"/>
    <mergeCell ref="C45:D45"/>
    <mergeCell ref="C46:D46"/>
    <mergeCell ref="C43:D43"/>
    <mergeCell ref="C8:D8"/>
    <mergeCell ref="C9:D9"/>
    <mergeCell ref="C10:D10"/>
    <mergeCell ref="C18:D18"/>
    <mergeCell ref="C19:D19"/>
    <mergeCell ref="C42:D42"/>
    <mergeCell ref="C20:D20"/>
    <mergeCell ref="A25:D25"/>
    <mergeCell ref="C39:D39"/>
    <mergeCell ref="C40:D40"/>
    <mergeCell ref="C41:D41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4" zoomScale="130" zoomScaleNormal="130" workbookViewId="0">
      <selection activeCell="A27" sqref="A27:B27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5" customWidth="1"/>
    <col min="4" max="4" width="8.28515625" style="92" customWidth="1"/>
    <col min="5" max="5" width="9" customWidth="1"/>
    <col min="6" max="6" width="9.7109375" customWidth="1"/>
    <col min="7" max="7" width="9.28515625" customWidth="1"/>
    <col min="8" max="8" width="12" customWidth="1"/>
  </cols>
  <sheetData>
    <row r="1" spans="1:8" x14ac:dyDescent="0.25">
      <c r="A1" s="4" t="s">
        <v>121</v>
      </c>
      <c r="B1"/>
      <c r="C1" s="77"/>
      <c r="D1" s="77"/>
    </row>
    <row r="2" spans="1:8" ht="13.5" customHeight="1" x14ac:dyDescent="0.25">
      <c r="A2" s="4" t="s">
        <v>136</v>
      </c>
      <c r="B2"/>
      <c r="C2" s="77"/>
      <c r="D2" s="77"/>
    </row>
    <row r="3" spans="1:8" ht="56.25" customHeight="1" x14ac:dyDescent="0.25">
      <c r="A3" s="150" t="s">
        <v>62</v>
      </c>
      <c r="B3" s="151"/>
      <c r="C3" s="78" t="s">
        <v>63</v>
      </c>
      <c r="D3" s="90" t="s">
        <v>64</v>
      </c>
      <c r="E3" s="30" t="s">
        <v>65</v>
      </c>
      <c r="F3" s="30" t="s">
        <v>66</v>
      </c>
      <c r="G3" s="39" t="s">
        <v>67</v>
      </c>
      <c r="H3" s="30" t="s">
        <v>68</v>
      </c>
    </row>
    <row r="4" spans="1:8" ht="21.75" customHeight="1" x14ac:dyDescent="0.25">
      <c r="A4" s="157" t="s">
        <v>137</v>
      </c>
      <c r="B4" s="158"/>
      <c r="C4" s="78"/>
      <c r="D4" s="90">
        <v>-375.48</v>
      </c>
      <c r="E4" s="30"/>
      <c r="F4" s="30"/>
      <c r="G4" s="39"/>
      <c r="H4" s="30"/>
    </row>
    <row r="5" spans="1:8" ht="23.25" customHeight="1" x14ac:dyDescent="0.25">
      <c r="A5" s="67" t="s">
        <v>119</v>
      </c>
      <c r="B5" s="68"/>
      <c r="C5" s="78"/>
      <c r="D5" s="90">
        <v>-1.1399999999999999</v>
      </c>
      <c r="E5" s="30"/>
      <c r="F5" s="30"/>
      <c r="G5" s="39"/>
      <c r="H5" s="30"/>
    </row>
    <row r="6" spans="1:8" ht="20.25" customHeight="1" x14ac:dyDescent="0.25">
      <c r="A6" s="67" t="s">
        <v>120</v>
      </c>
      <c r="B6" s="68"/>
      <c r="C6" s="78"/>
      <c r="D6" s="90">
        <v>-374.34</v>
      </c>
      <c r="E6" s="30"/>
      <c r="F6" s="30"/>
      <c r="G6" s="39"/>
      <c r="H6" s="30"/>
    </row>
    <row r="7" spans="1:8" ht="20.25" customHeight="1" x14ac:dyDescent="0.25">
      <c r="A7" s="152" t="s">
        <v>138</v>
      </c>
      <c r="B7" s="129"/>
      <c r="C7" s="129"/>
      <c r="D7" s="129"/>
      <c r="E7" s="129"/>
      <c r="F7" s="129"/>
      <c r="G7" s="129"/>
      <c r="H7" s="142"/>
    </row>
    <row r="8" spans="1:8" ht="17.25" customHeight="1" x14ac:dyDescent="0.25">
      <c r="A8" s="150" t="s">
        <v>69</v>
      </c>
      <c r="B8" s="149"/>
      <c r="C8" s="79">
        <f>C12+C15+C18+C21</f>
        <v>16.100000000000001</v>
      </c>
      <c r="D8" s="79">
        <v>-367.4</v>
      </c>
      <c r="E8" s="102">
        <f>E12+E15+E18+E21</f>
        <v>652.46</v>
      </c>
      <c r="F8" s="79">
        <f>F12+F15+F18+F21</f>
        <v>692.8</v>
      </c>
      <c r="G8" s="79">
        <f>G12+G15+G18+G21</f>
        <v>692.8</v>
      </c>
      <c r="H8" s="80">
        <f>F8-E8+D8</f>
        <v>-327.06000000000006</v>
      </c>
    </row>
    <row r="9" spans="1:8" x14ac:dyDescent="0.25">
      <c r="A9" s="40" t="s">
        <v>70</v>
      </c>
      <c r="B9" s="41"/>
      <c r="C9" s="75">
        <f>C8-C10</f>
        <v>14.490000000000002</v>
      </c>
      <c r="D9" s="75">
        <f>D8-D10</f>
        <v>-330.65999999999997</v>
      </c>
      <c r="E9" s="75">
        <f>E8-E10</f>
        <v>587.21400000000006</v>
      </c>
      <c r="F9" s="75">
        <f>F8-F10</f>
        <v>623.52</v>
      </c>
      <c r="G9" s="75">
        <f>G8-G10</f>
        <v>623.52</v>
      </c>
      <c r="H9" s="75">
        <f t="shared" ref="H9:H10" si="0">F9-E9+D9</f>
        <v>-294.35400000000004</v>
      </c>
    </row>
    <row r="10" spans="1:8" x14ac:dyDescent="0.25">
      <c r="A10" s="128" t="s">
        <v>71</v>
      </c>
      <c r="B10" s="129"/>
      <c r="C10" s="75">
        <f>C8*10%</f>
        <v>1.6100000000000003</v>
      </c>
      <c r="D10" s="75">
        <v>-36.74</v>
      </c>
      <c r="E10" s="75">
        <f>E8*10%</f>
        <v>65.246000000000009</v>
      </c>
      <c r="F10" s="75">
        <f>F8*10%</f>
        <v>69.28</v>
      </c>
      <c r="G10" s="75">
        <f>G8*10%</f>
        <v>69.28</v>
      </c>
      <c r="H10" s="75">
        <f t="shared" si="0"/>
        <v>-32.70600000000001</v>
      </c>
    </row>
    <row r="11" spans="1:8" ht="12.75" customHeight="1" x14ac:dyDescent="0.25">
      <c r="A11" s="152" t="s">
        <v>97</v>
      </c>
      <c r="B11" s="148"/>
      <c r="C11" s="148"/>
      <c r="D11" s="148"/>
      <c r="E11" s="148"/>
      <c r="F11" s="148"/>
      <c r="G11" s="148"/>
      <c r="H11" s="149"/>
    </row>
    <row r="12" spans="1:8" x14ac:dyDescent="0.25">
      <c r="A12" s="132" t="s">
        <v>52</v>
      </c>
      <c r="B12" s="133"/>
      <c r="C12" s="79">
        <v>5.75</v>
      </c>
      <c r="D12" s="91">
        <v>-137.03</v>
      </c>
      <c r="E12" s="31">
        <v>233.01</v>
      </c>
      <c r="F12" s="31">
        <v>249.24</v>
      </c>
      <c r="G12" s="31">
        <f>F12</f>
        <v>249.24</v>
      </c>
      <c r="H12" s="75">
        <f t="shared" ref="H12:H23" si="1">F12-E12+D12</f>
        <v>-120.79999999999998</v>
      </c>
    </row>
    <row r="13" spans="1:8" x14ac:dyDescent="0.25">
      <c r="A13" s="40" t="s">
        <v>70</v>
      </c>
      <c r="B13" s="41"/>
      <c r="C13" s="75">
        <f>C12-C14</f>
        <v>5.1749999999999998</v>
      </c>
      <c r="D13" s="75">
        <v>-123.33</v>
      </c>
      <c r="E13" s="75">
        <f>E12-E14</f>
        <v>209.709</v>
      </c>
      <c r="F13" s="75">
        <f>F12-F14</f>
        <v>224.316</v>
      </c>
      <c r="G13" s="75">
        <f>G12-G14</f>
        <v>224.316</v>
      </c>
      <c r="H13" s="75">
        <f t="shared" si="1"/>
        <v>-108.723</v>
      </c>
    </row>
    <row r="14" spans="1:8" x14ac:dyDescent="0.25">
      <c r="A14" s="128" t="s">
        <v>71</v>
      </c>
      <c r="B14" s="129"/>
      <c r="C14" s="75">
        <f>C12*10%</f>
        <v>0.57500000000000007</v>
      </c>
      <c r="D14" s="75">
        <v>-13.7</v>
      </c>
      <c r="E14" s="75">
        <f>E12*10%</f>
        <v>23.301000000000002</v>
      </c>
      <c r="F14" s="75">
        <f>F12*10%</f>
        <v>24.924000000000003</v>
      </c>
      <c r="G14" s="75">
        <f>G12*10%</f>
        <v>24.924000000000003</v>
      </c>
      <c r="H14" s="75">
        <f t="shared" si="1"/>
        <v>-12.076999999999998</v>
      </c>
    </row>
    <row r="15" spans="1:8" ht="23.25" customHeight="1" x14ac:dyDescent="0.25">
      <c r="A15" s="132" t="s">
        <v>45</v>
      </c>
      <c r="B15" s="133"/>
      <c r="C15" s="79">
        <v>3.51</v>
      </c>
      <c r="D15" s="91">
        <v>-101.95</v>
      </c>
      <c r="E15" s="31">
        <v>142.24</v>
      </c>
      <c r="F15" s="31">
        <v>158.06</v>
      </c>
      <c r="G15" s="31">
        <f>F15</f>
        <v>158.06</v>
      </c>
      <c r="H15" s="75">
        <f t="shared" si="1"/>
        <v>-86.13000000000001</v>
      </c>
    </row>
    <row r="16" spans="1:8" x14ac:dyDescent="0.25">
      <c r="A16" s="40" t="s">
        <v>70</v>
      </c>
      <c r="B16" s="41"/>
      <c r="C16" s="75">
        <f>C15-C17</f>
        <v>3.1589999999999998</v>
      </c>
      <c r="D16" s="75">
        <f>D15-D17</f>
        <v>-91.75</v>
      </c>
      <c r="E16" s="75">
        <f>E15-E17</f>
        <v>128.01600000000002</v>
      </c>
      <c r="F16" s="75">
        <f>F15-F17</f>
        <v>142.25399999999999</v>
      </c>
      <c r="G16" s="75">
        <f>G15-G17</f>
        <v>142.25399999999999</v>
      </c>
      <c r="H16" s="75">
        <f t="shared" si="1"/>
        <v>-77.512000000000029</v>
      </c>
    </row>
    <row r="17" spans="1:8" ht="15" customHeight="1" x14ac:dyDescent="0.25">
      <c r="A17" s="128" t="s">
        <v>71</v>
      </c>
      <c r="B17" s="129"/>
      <c r="C17" s="75">
        <f>C15*10%</f>
        <v>0.35099999999999998</v>
      </c>
      <c r="D17" s="75">
        <v>-10.199999999999999</v>
      </c>
      <c r="E17" s="75">
        <f>E15*10%</f>
        <v>14.224000000000002</v>
      </c>
      <c r="F17" s="75">
        <f>F15*10%</f>
        <v>15.806000000000001</v>
      </c>
      <c r="G17" s="75">
        <f>G15*10%</f>
        <v>15.806000000000001</v>
      </c>
      <c r="H17" s="75">
        <f t="shared" si="1"/>
        <v>-8.6180000000000003</v>
      </c>
    </row>
    <row r="18" spans="1:8" ht="15" customHeight="1" x14ac:dyDescent="0.25">
      <c r="A18" s="132" t="s">
        <v>53</v>
      </c>
      <c r="B18" s="133"/>
      <c r="C18" s="78">
        <v>2.41</v>
      </c>
      <c r="D18" s="91">
        <v>-51.79</v>
      </c>
      <c r="E18" s="31">
        <v>97.67</v>
      </c>
      <c r="F18" s="31">
        <v>104.69</v>
      </c>
      <c r="G18" s="31">
        <f>F18</f>
        <v>104.69</v>
      </c>
      <c r="H18" s="75">
        <f t="shared" si="1"/>
        <v>-44.77</v>
      </c>
    </row>
    <row r="19" spans="1:8" ht="13.5" customHeight="1" x14ac:dyDescent="0.25">
      <c r="A19" s="40" t="s">
        <v>70</v>
      </c>
      <c r="B19" s="41"/>
      <c r="C19" s="75">
        <f>C18-C20</f>
        <v>2.169</v>
      </c>
      <c r="D19" s="75">
        <f>D18-D20</f>
        <v>-46.61</v>
      </c>
      <c r="E19" s="75">
        <f>E18-E20</f>
        <v>87.903000000000006</v>
      </c>
      <c r="F19" s="75">
        <f>F18-F20</f>
        <v>94.221000000000004</v>
      </c>
      <c r="G19" s="75">
        <f>G18-G20</f>
        <v>94.221000000000004</v>
      </c>
      <c r="H19" s="75">
        <f t="shared" si="1"/>
        <v>-40.292000000000002</v>
      </c>
    </row>
    <row r="20" spans="1:8" ht="12.75" customHeight="1" x14ac:dyDescent="0.25">
      <c r="A20" s="128" t="s">
        <v>71</v>
      </c>
      <c r="B20" s="129"/>
      <c r="C20" s="75">
        <f>C18*10%</f>
        <v>0.24100000000000002</v>
      </c>
      <c r="D20" s="75">
        <v>-5.18</v>
      </c>
      <c r="E20" s="75">
        <f>E18*10%</f>
        <v>9.7670000000000012</v>
      </c>
      <c r="F20" s="75">
        <f>F18*10%</f>
        <v>10.469000000000001</v>
      </c>
      <c r="G20" s="75">
        <f>G18*10%</f>
        <v>10.469000000000001</v>
      </c>
      <c r="H20" s="75">
        <f t="shared" si="1"/>
        <v>-4.4779999999999998</v>
      </c>
    </row>
    <row r="21" spans="1:8" ht="14.25" customHeight="1" x14ac:dyDescent="0.25">
      <c r="A21" s="10" t="s">
        <v>98</v>
      </c>
      <c r="B21" s="42"/>
      <c r="C21" s="80">
        <v>4.43</v>
      </c>
      <c r="D21" s="75">
        <v>-76.25</v>
      </c>
      <c r="E21" s="7">
        <v>179.54</v>
      </c>
      <c r="F21" s="7">
        <v>180.81</v>
      </c>
      <c r="G21" s="7">
        <f>F21</f>
        <v>180.81</v>
      </c>
      <c r="H21" s="75">
        <f t="shared" si="1"/>
        <v>-74.97999999999999</v>
      </c>
    </row>
    <row r="22" spans="1:8" ht="14.25" customHeight="1" x14ac:dyDescent="0.25">
      <c r="A22" s="40" t="s">
        <v>70</v>
      </c>
      <c r="B22" s="41"/>
      <c r="C22" s="75">
        <f>C21-C23</f>
        <v>3.9869999999999997</v>
      </c>
      <c r="D22" s="75">
        <f>D21-D23</f>
        <v>-68.63</v>
      </c>
      <c r="E22" s="75">
        <f>E21-E23</f>
        <v>161.58599999999998</v>
      </c>
      <c r="F22" s="75">
        <f>F21-F23</f>
        <v>162.72900000000001</v>
      </c>
      <c r="G22" s="75">
        <f>G21-G23</f>
        <v>162.72900000000001</v>
      </c>
      <c r="H22" s="75">
        <f t="shared" si="1"/>
        <v>-67.486999999999966</v>
      </c>
    </row>
    <row r="23" spans="1:8" x14ac:dyDescent="0.25">
      <c r="A23" s="128" t="s">
        <v>71</v>
      </c>
      <c r="B23" s="129"/>
      <c r="C23" s="75">
        <f>C21*10%</f>
        <v>0.443</v>
      </c>
      <c r="D23" s="75">
        <v>-7.62</v>
      </c>
      <c r="E23" s="75">
        <f>E21*10%</f>
        <v>17.954000000000001</v>
      </c>
      <c r="F23" s="75">
        <f>F21*10%</f>
        <v>18.081</v>
      </c>
      <c r="G23" s="75">
        <f>G21*10%</f>
        <v>18.081</v>
      </c>
      <c r="H23" s="75">
        <f t="shared" si="1"/>
        <v>-7.4930000000000012</v>
      </c>
    </row>
    <row r="24" spans="1:8" ht="9.6" customHeight="1" x14ac:dyDescent="0.25">
      <c r="A24" s="53"/>
      <c r="B24" s="54"/>
      <c r="C24" s="75"/>
      <c r="D24" s="75"/>
      <c r="E24" s="7"/>
      <c r="F24" s="7"/>
      <c r="G24" s="52"/>
      <c r="H24" s="75"/>
    </row>
    <row r="25" spans="1:8" ht="16.5" customHeight="1" x14ac:dyDescent="0.25">
      <c r="A25" s="150" t="s">
        <v>46</v>
      </c>
      <c r="B25" s="151"/>
      <c r="C25" s="80">
        <v>5.38</v>
      </c>
      <c r="D25" s="80">
        <v>-58.3</v>
      </c>
      <c r="E25" s="33">
        <v>218.03</v>
      </c>
      <c r="F25" s="33">
        <v>233.71</v>
      </c>
      <c r="G25" s="95">
        <f>G26+G27</f>
        <v>79.991</v>
      </c>
      <c r="H25" s="75">
        <f>F25-E25+D25+F25-G25</f>
        <v>111.09900000000003</v>
      </c>
    </row>
    <row r="26" spans="1:8" ht="15" customHeight="1" x14ac:dyDescent="0.25">
      <c r="A26" s="61" t="s">
        <v>72</v>
      </c>
      <c r="B26" s="62"/>
      <c r="C26" s="75">
        <f>C25-C27</f>
        <v>4.8419999999999996</v>
      </c>
      <c r="D26" s="80">
        <v>-51.91</v>
      </c>
      <c r="E26" s="75">
        <f>E25-E27</f>
        <v>196.227</v>
      </c>
      <c r="F26" s="75">
        <f>F25-F27</f>
        <v>210.339</v>
      </c>
      <c r="G26" s="100">
        <f>G51</f>
        <v>56.62</v>
      </c>
      <c r="H26" s="75">
        <f t="shared" ref="H26:H27" si="2">F26-E26+D26+F26-G26</f>
        <v>115.92099999999999</v>
      </c>
    </row>
    <row r="27" spans="1:8" ht="12.75" customHeight="1" x14ac:dyDescent="0.25">
      <c r="A27" s="128" t="s">
        <v>71</v>
      </c>
      <c r="B27" s="129"/>
      <c r="C27" s="75">
        <f>C25*10%</f>
        <v>0.53800000000000003</v>
      </c>
      <c r="D27" s="75">
        <v>-6.39</v>
      </c>
      <c r="E27" s="75">
        <f>E25*10%</f>
        <v>21.803000000000001</v>
      </c>
      <c r="F27" s="75">
        <f>F25*10%</f>
        <v>23.371000000000002</v>
      </c>
      <c r="G27" s="75">
        <f>F27</f>
        <v>23.371000000000002</v>
      </c>
      <c r="H27" s="75">
        <f t="shared" si="2"/>
        <v>-4.8219999999999992</v>
      </c>
    </row>
    <row r="28" spans="1:8" ht="6.6" customHeight="1" x14ac:dyDescent="0.25">
      <c r="A28" s="73"/>
      <c r="B28" s="72"/>
      <c r="C28" s="75"/>
      <c r="D28" s="75"/>
      <c r="E28" s="7"/>
      <c r="F28" s="7"/>
      <c r="G28" s="71"/>
      <c r="H28" s="7"/>
    </row>
    <row r="29" spans="1:8" ht="12.75" customHeight="1" x14ac:dyDescent="0.25">
      <c r="A29" s="118" t="s">
        <v>125</v>
      </c>
      <c r="B29" s="119"/>
      <c r="C29" s="75"/>
      <c r="D29" s="80">
        <v>-6.94</v>
      </c>
      <c r="E29" s="80">
        <f>E31+E32+E33+E34</f>
        <v>20.990000000000002</v>
      </c>
      <c r="F29" s="80">
        <f>F31+F32+F33+F34</f>
        <v>20.149999999999999</v>
      </c>
      <c r="G29" s="80">
        <f>G31+G32+G33+G34</f>
        <v>20.149999999999999</v>
      </c>
      <c r="H29" s="75">
        <f>F29-E29+D29+F29-G29</f>
        <v>-7.7800000000000047</v>
      </c>
    </row>
    <row r="30" spans="1:8" ht="12.75" customHeight="1" x14ac:dyDescent="0.25">
      <c r="A30" s="40" t="s">
        <v>126</v>
      </c>
      <c r="B30" s="74"/>
      <c r="C30" s="75"/>
      <c r="D30" s="75"/>
      <c r="E30" s="75"/>
      <c r="F30" s="75"/>
      <c r="G30" s="96"/>
      <c r="H30" s="75"/>
    </row>
    <row r="31" spans="1:8" ht="12.75" customHeight="1" x14ac:dyDescent="0.25">
      <c r="A31" s="130" t="s">
        <v>127</v>
      </c>
      <c r="B31" s="131"/>
      <c r="C31" s="75"/>
      <c r="D31" s="80">
        <v>-0.48</v>
      </c>
      <c r="E31" s="75">
        <v>2.0699999999999998</v>
      </c>
      <c r="F31" s="75">
        <v>1.94</v>
      </c>
      <c r="G31" s="75">
        <f>F31</f>
        <v>1.94</v>
      </c>
      <c r="H31" s="75">
        <f>F31-E31+D31+F31-G31</f>
        <v>-0.60999999999999988</v>
      </c>
    </row>
    <row r="32" spans="1:8" ht="12.75" customHeight="1" x14ac:dyDescent="0.25">
      <c r="A32" s="130" t="s">
        <v>129</v>
      </c>
      <c r="B32" s="131"/>
      <c r="C32" s="75"/>
      <c r="D32" s="80">
        <v>-2.39</v>
      </c>
      <c r="E32" s="75">
        <v>7.55</v>
      </c>
      <c r="F32" s="75">
        <v>7.25</v>
      </c>
      <c r="G32" s="75">
        <f t="shared" ref="G32:G34" si="3">F32</f>
        <v>7.25</v>
      </c>
      <c r="H32" s="75">
        <f t="shared" ref="H32:H34" si="4">F32-E32+D32+F32-G32</f>
        <v>-2.6899999999999995</v>
      </c>
    </row>
    <row r="33" spans="1:8" ht="12.75" customHeight="1" x14ac:dyDescent="0.25">
      <c r="A33" s="130" t="s">
        <v>130</v>
      </c>
      <c r="B33" s="131"/>
      <c r="C33" s="75"/>
      <c r="D33" s="80">
        <v>-3.71</v>
      </c>
      <c r="E33" s="75">
        <v>9.27</v>
      </c>
      <c r="F33" s="75">
        <v>9.0299999999999994</v>
      </c>
      <c r="G33" s="75">
        <f t="shared" si="3"/>
        <v>9.0299999999999994</v>
      </c>
      <c r="H33" s="75">
        <f t="shared" si="4"/>
        <v>-3.95</v>
      </c>
    </row>
    <row r="34" spans="1:8" ht="12.75" customHeight="1" x14ac:dyDescent="0.25">
      <c r="A34" s="130" t="s">
        <v>128</v>
      </c>
      <c r="B34" s="131"/>
      <c r="C34" s="75"/>
      <c r="D34" s="80">
        <v>-0.36</v>
      </c>
      <c r="E34" s="75">
        <v>2.1</v>
      </c>
      <c r="F34" s="75">
        <v>1.93</v>
      </c>
      <c r="G34" s="75">
        <f t="shared" si="3"/>
        <v>1.93</v>
      </c>
      <c r="H34" s="75">
        <f t="shared" si="4"/>
        <v>-0.53</v>
      </c>
    </row>
    <row r="35" spans="1:8" ht="12.75" customHeight="1" x14ac:dyDescent="0.25">
      <c r="A35" s="122" t="s">
        <v>122</v>
      </c>
      <c r="B35" s="123"/>
      <c r="C35" s="75"/>
      <c r="D35" s="75"/>
      <c r="E35" s="80">
        <f>E8+E25+E29</f>
        <v>891.48</v>
      </c>
      <c r="F35" s="80">
        <f t="shared" ref="F35:G35" si="5">F8+F25+F29</f>
        <v>946.66</v>
      </c>
      <c r="G35" s="80">
        <f t="shared" si="5"/>
        <v>792.94099999999992</v>
      </c>
      <c r="H35" s="75"/>
    </row>
    <row r="36" spans="1:8" ht="12" customHeight="1" x14ac:dyDescent="0.25">
      <c r="A36" s="153" t="s">
        <v>116</v>
      </c>
      <c r="B36" s="154"/>
      <c r="C36" s="75"/>
      <c r="D36" s="75"/>
      <c r="E36" s="75"/>
      <c r="F36" s="75"/>
      <c r="G36" s="97"/>
      <c r="H36" s="75"/>
    </row>
    <row r="37" spans="1:8" ht="26.25" customHeight="1" x14ac:dyDescent="0.25">
      <c r="A37" s="126" t="s">
        <v>123</v>
      </c>
      <c r="B37" s="127"/>
      <c r="C37" s="81"/>
      <c r="D37" s="81">
        <v>57.16</v>
      </c>
      <c r="E37" s="81">
        <v>12.73</v>
      </c>
      <c r="F37" s="81">
        <v>11</v>
      </c>
      <c r="G37" s="98">
        <f>G38+G39</f>
        <v>1.87</v>
      </c>
      <c r="H37" s="75">
        <f t="shared" ref="H37:H39" si="6">F37-E37+D37+F37-G37</f>
        <v>64.559999999999988</v>
      </c>
    </row>
    <row r="38" spans="1:8" ht="15" customHeight="1" x14ac:dyDescent="0.25">
      <c r="A38" s="155" t="s">
        <v>72</v>
      </c>
      <c r="B38" s="156"/>
      <c r="C38" s="75"/>
      <c r="D38" s="75">
        <v>57.93</v>
      </c>
      <c r="E38" s="75">
        <f>E37-E39</f>
        <v>10.57</v>
      </c>
      <c r="F38" s="75">
        <f>F37-F39</f>
        <v>9.129999999999999</v>
      </c>
      <c r="G38" s="75">
        <v>0</v>
      </c>
      <c r="H38" s="75">
        <f t="shared" si="6"/>
        <v>65.61999999999999</v>
      </c>
    </row>
    <row r="39" spans="1:8" x14ac:dyDescent="0.25">
      <c r="A39" s="124" t="s">
        <v>54</v>
      </c>
      <c r="B39" s="125"/>
      <c r="C39" s="82"/>
      <c r="D39" s="82">
        <v>-0.77</v>
      </c>
      <c r="E39" s="82">
        <v>2.16</v>
      </c>
      <c r="F39" s="82">
        <v>1.87</v>
      </c>
      <c r="G39" s="99">
        <f>F39</f>
        <v>1.87</v>
      </c>
      <c r="H39" s="82">
        <f t="shared" si="6"/>
        <v>-1.06</v>
      </c>
    </row>
    <row r="40" spans="1:8" ht="21" customHeight="1" x14ac:dyDescent="0.25">
      <c r="A40" s="118" t="s">
        <v>115</v>
      </c>
      <c r="B40" s="119"/>
      <c r="C40" s="75"/>
      <c r="D40" s="75"/>
      <c r="E40" s="80">
        <f>E8+E25+E29+E37</f>
        <v>904.21</v>
      </c>
      <c r="F40" s="80">
        <f>F8+F25+F29+F37</f>
        <v>957.66</v>
      </c>
      <c r="G40" s="80">
        <f>G8+G25+G29+G37</f>
        <v>794.81099999999992</v>
      </c>
      <c r="H40" s="75"/>
    </row>
    <row r="41" spans="1:8" ht="15.75" customHeight="1" x14ac:dyDescent="0.25">
      <c r="A41" s="120" t="s">
        <v>118</v>
      </c>
      <c r="B41" s="121"/>
      <c r="C41" s="83"/>
      <c r="D41" s="83">
        <f>D4</f>
        <v>-375.48</v>
      </c>
      <c r="E41" s="70"/>
      <c r="F41" s="70"/>
      <c r="G41" s="83"/>
      <c r="H41" s="83">
        <f>F40-E40+D41+F40-G40</f>
        <v>-159.18100000000004</v>
      </c>
    </row>
    <row r="42" spans="1:8" ht="23.25" customHeight="1" x14ac:dyDescent="0.25">
      <c r="A42" s="120" t="s">
        <v>139</v>
      </c>
      <c r="B42" s="120"/>
      <c r="C42" s="84"/>
      <c r="D42" s="84"/>
      <c r="E42" s="70"/>
      <c r="F42" s="70"/>
      <c r="G42" s="70"/>
      <c r="H42" s="70">
        <f>H43+H44</f>
        <v>-159.1810000000001</v>
      </c>
    </row>
    <row r="43" spans="1:8" ht="16.5" customHeight="1" x14ac:dyDescent="0.25">
      <c r="A43" s="120" t="s">
        <v>119</v>
      </c>
      <c r="B43" s="138"/>
      <c r="C43" s="84"/>
      <c r="D43" s="84"/>
      <c r="E43" s="70"/>
      <c r="F43" s="70"/>
      <c r="G43" s="70"/>
      <c r="H43" s="70">
        <f>H26+H38</f>
        <v>181.541</v>
      </c>
    </row>
    <row r="44" spans="1:8" ht="18" customHeight="1" x14ac:dyDescent="0.25">
      <c r="A44" s="139" t="s">
        <v>120</v>
      </c>
      <c r="B44" s="140"/>
      <c r="C44" s="84"/>
      <c r="D44" s="84"/>
      <c r="E44" s="70"/>
      <c r="F44" s="70"/>
      <c r="G44" s="70"/>
      <c r="H44" s="70">
        <f>H8+H27+H29+H39</f>
        <v>-340.72200000000009</v>
      </c>
    </row>
    <row r="45" spans="1:8" ht="14.25" customHeight="1" x14ac:dyDescent="0.25">
      <c r="A45" s="145"/>
      <c r="B45" s="135"/>
      <c r="C45" s="135"/>
      <c r="D45" s="135"/>
      <c r="E45" s="135"/>
      <c r="F45" s="135"/>
      <c r="G45" s="135"/>
      <c r="H45" s="135"/>
    </row>
    <row r="46" spans="1:8" ht="14.25" customHeight="1" x14ac:dyDescent="0.25"/>
    <row r="47" spans="1:8" x14ac:dyDescent="0.25">
      <c r="A47" s="20" t="s">
        <v>140</v>
      </c>
      <c r="D47" s="93"/>
      <c r="E47" s="21"/>
      <c r="F47" s="21"/>
      <c r="G47" s="21"/>
    </row>
    <row r="48" spans="1:8" x14ac:dyDescent="0.25">
      <c r="A48" s="141" t="s">
        <v>57</v>
      </c>
      <c r="B48" s="129"/>
      <c r="C48" s="129"/>
      <c r="D48" s="142"/>
      <c r="E48" s="34" t="s">
        <v>58</v>
      </c>
      <c r="F48" s="34" t="s">
        <v>59</v>
      </c>
      <c r="G48" s="34" t="s">
        <v>117</v>
      </c>
      <c r="H48" s="6" t="s">
        <v>124</v>
      </c>
    </row>
    <row r="49" spans="1:8" x14ac:dyDescent="0.25">
      <c r="A49" s="143" t="s">
        <v>149</v>
      </c>
      <c r="B49" s="144"/>
      <c r="C49" s="144"/>
      <c r="D49" s="131"/>
      <c r="E49" s="35">
        <v>43770</v>
      </c>
      <c r="F49" s="34" t="s">
        <v>143</v>
      </c>
      <c r="G49" s="34">
        <v>25.58</v>
      </c>
      <c r="H49" s="6" t="s">
        <v>144</v>
      </c>
    </row>
    <row r="50" spans="1:8" x14ac:dyDescent="0.25">
      <c r="A50" s="143" t="s">
        <v>148</v>
      </c>
      <c r="B50" s="144"/>
      <c r="C50" s="144"/>
      <c r="D50" s="131"/>
      <c r="E50" s="35">
        <v>43800</v>
      </c>
      <c r="F50" s="34" t="s">
        <v>145</v>
      </c>
      <c r="G50" s="36">
        <v>31.04</v>
      </c>
      <c r="H50" s="69" t="s">
        <v>131</v>
      </c>
    </row>
    <row r="51" spans="1:8" x14ac:dyDescent="0.25">
      <c r="A51" s="147" t="s">
        <v>8</v>
      </c>
      <c r="B51" s="148"/>
      <c r="C51" s="148"/>
      <c r="D51" s="149"/>
      <c r="E51" s="35"/>
      <c r="F51" s="34"/>
      <c r="G51" s="36">
        <f>SUM(G49:G50)</f>
        <v>56.62</v>
      </c>
      <c r="H51" s="64"/>
    </row>
    <row r="52" spans="1:8" x14ac:dyDescent="0.25">
      <c r="A52" s="43"/>
      <c r="B52" s="44"/>
      <c r="C52" s="86"/>
      <c r="D52" s="86"/>
      <c r="E52" s="65"/>
      <c r="F52" s="45"/>
      <c r="G52" s="66"/>
    </row>
    <row r="53" spans="1:8" x14ac:dyDescent="0.25">
      <c r="A53" s="43"/>
      <c r="B53" s="44"/>
      <c r="C53" s="86"/>
      <c r="D53" s="86"/>
      <c r="E53" s="65"/>
      <c r="F53" s="45"/>
      <c r="G53" s="66"/>
    </row>
    <row r="54" spans="1:8" x14ac:dyDescent="0.25">
      <c r="A54" s="43"/>
      <c r="B54" s="44"/>
      <c r="C54" s="86"/>
      <c r="D54" s="86"/>
      <c r="E54" s="65"/>
      <c r="F54" s="45"/>
      <c r="G54" s="66"/>
    </row>
    <row r="55" spans="1:8" x14ac:dyDescent="0.25">
      <c r="A55" s="20" t="s">
        <v>47</v>
      </c>
      <c r="D55" s="93"/>
      <c r="E55" s="21"/>
      <c r="F55" s="21"/>
      <c r="G55" s="21"/>
    </row>
    <row r="56" spans="1:8" x14ac:dyDescent="0.25">
      <c r="A56" s="20" t="s">
        <v>48</v>
      </c>
      <c r="D56" s="93"/>
      <c r="E56" s="21"/>
      <c r="F56" s="21"/>
      <c r="G56" s="21"/>
    </row>
    <row r="57" spans="1:8" ht="23.25" customHeight="1" x14ac:dyDescent="0.25">
      <c r="A57" s="141" t="s">
        <v>61</v>
      </c>
      <c r="B57" s="129"/>
      <c r="C57" s="129"/>
      <c r="D57" s="129"/>
      <c r="E57" s="142"/>
      <c r="F57" s="38" t="s">
        <v>59</v>
      </c>
      <c r="G57" s="37" t="s">
        <v>60</v>
      </c>
    </row>
    <row r="58" spans="1:8" x14ac:dyDescent="0.25">
      <c r="A58" s="147"/>
      <c r="B58" s="148"/>
      <c r="C58" s="148"/>
      <c r="D58" s="148"/>
      <c r="E58" s="149"/>
      <c r="F58" s="34" t="s">
        <v>56</v>
      </c>
      <c r="G58" s="34">
        <v>0</v>
      </c>
    </row>
    <row r="59" spans="1:8" x14ac:dyDescent="0.25">
      <c r="A59" s="43"/>
      <c r="B59" s="44"/>
      <c r="C59" s="86"/>
      <c r="D59" s="86"/>
      <c r="E59" s="44"/>
      <c r="F59" s="45"/>
      <c r="G59" s="45"/>
    </row>
    <row r="60" spans="1:8" x14ac:dyDescent="0.25">
      <c r="A60" s="48" t="s">
        <v>73</v>
      </c>
      <c r="B60" s="49"/>
      <c r="C60" s="87"/>
      <c r="D60" s="87"/>
      <c r="E60" s="49"/>
      <c r="F60" s="34"/>
      <c r="G60" s="34"/>
    </row>
    <row r="61" spans="1:8" x14ac:dyDescent="0.25">
      <c r="A61" s="141" t="s">
        <v>74</v>
      </c>
      <c r="B61" s="146"/>
      <c r="C61" s="115" t="s">
        <v>75</v>
      </c>
      <c r="D61" s="146"/>
      <c r="E61" s="34" t="s">
        <v>76</v>
      </c>
      <c r="F61" s="34" t="s">
        <v>77</v>
      </c>
      <c r="G61" s="34" t="s">
        <v>78</v>
      </c>
    </row>
    <row r="62" spans="1:8" x14ac:dyDescent="0.25">
      <c r="A62" s="141" t="s">
        <v>96</v>
      </c>
      <c r="B62" s="146"/>
      <c r="C62" s="115" t="s">
        <v>56</v>
      </c>
      <c r="D62" s="142"/>
      <c r="E62" s="34">
        <v>6</v>
      </c>
      <c r="F62" s="34" t="s">
        <v>56</v>
      </c>
      <c r="G62" s="34" t="s">
        <v>56</v>
      </c>
    </row>
    <row r="63" spans="1:8" x14ac:dyDescent="0.25">
      <c r="A63" s="46"/>
      <c r="B63" s="47"/>
      <c r="C63" s="88"/>
      <c r="D63" s="94"/>
      <c r="E63" s="45"/>
      <c r="F63" s="45"/>
      <c r="G63" s="45"/>
    </row>
    <row r="64" spans="1:8" x14ac:dyDescent="0.25">
      <c r="A64" s="20" t="s">
        <v>113</v>
      </c>
      <c r="F64" s="51"/>
    </row>
    <row r="65" spans="1:7" x14ac:dyDescent="0.25">
      <c r="A65" s="134" t="s">
        <v>141</v>
      </c>
      <c r="B65" s="135"/>
      <c r="C65" s="135"/>
      <c r="D65" s="135"/>
      <c r="E65" s="135"/>
      <c r="F65" s="135"/>
      <c r="G65" s="135"/>
    </row>
    <row r="66" spans="1:7" x14ac:dyDescent="0.25">
      <c r="A66" s="136" t="s">
        <v>132</v>
      </c>
      <c r="B66" s="137"/>
      <c r="C66" s="137"/>
      <c r="D66" s="137"/>
      <c r="E66" s="137"/>
      <c r="F66" s="137"/>
      <c r="G66" s="137"/>
    </row>
    <row r="67" spans="1:7" ht="25.5" customHeight="1" x14ac:dyDescent="0.25">
      <c r="A67" s="137"/>
      <c r="B67" s="137"/>
      <c r="C67" s="137"/>
      <c r="D67" s="137"/>
      <c r="E67" s="137"/>
      <c r="F67" s="137"/>
      <c r="G67" s="137"/>
    </row>
    <row r="68" spans="1:7" x14ac:dyDescent="0.25">
      <c r="A68" s="63"/>
      <c r="B68" s="63"/>
      <c r="C68" s="89"/>
      <c r="D68" s="89"/>
      <c r="E68" s="63"/>
      <c r="F68" s="63"/>
      <c r="G68" s="63"/>
    </row>
    <row r="69" spans="1:7" x14ac:dyDescent="0.25">
      <c r="A69" s="20"/>
      <c r="F69" s="51"/>
    </row>
    <row r="70" spans="1:7" x14ac:dyDescent="0.25">
      <c r="A70" s="21" t="s">
        <v>79</v>
      </c>
      <c r="B70" s="50"/>
    </row>
    <row r="71" spans="1:7" x14ac:dyDescent="0.25">
      <c r="A71" s="21" t="s">
        <v>80</v>
      </c>
      <c r="B71" s="50"/>
      <c r="E71" s="21" t="s">
        <v>82</v>
      </c>
    </row>
    <row r="72" spans="1:7" x14ac:dyDescent="0.25">
      <c r="A72" s="21" t="s">
        <v>81</v>
      </c>
      <c r="B72" s="50"/>
    </row>
    <row r="73" spans="1:7" x14ac:dyDescent="0.25">
      <c r="A73" s="21"/>
      <c r="B73" s="50"/>
    </row>
    <row r="74" spans="1:7" x14ac:dyDescent="0.25">
      <c r="A74" s="18" t="s">
        <v>83</v>
      </c>
    </row>
    <row r="75" spans="1:7" x14ac:dyDescent="0.25">
      <c r="A75" s="18" t="s">
        <v>84</v>
      </c>
    </row>
    <row r="76" spans="1:7" x14ac:dyDescent="0.25">
      <c r="A76" s="18" t="s">
        <v>142</v>
      </c>
    </row>
    <row r="77" spans="1:7" x14ac:dyDescent="0.25">
      <c r="A77" s="18" t="s">
        <v>85</v>
      </c>
    </row>
    <row r="78" spans="1:7" x14ac:dyDescent="0.25">
      <c r="A78" s="18"/>
    </row>
  </sheetData>
  <mergeCells count="43">
    <mergeCell ref="A3:B3"/>
    <mergeCell ref="A8:B8"/>
    <mergeCell ref="A10:B10"/>
    <mergeCell ref="A11:H11"/>
    <mergeCell ref="A12:B12"/>
    <mergeCell ref="A4:B4"/>
    <mergeCell ref="A7:H7"/>
    <mergeCell ref="A65:G65"/>
    <mergeCell ref="A66:G67"/>
    <mergeCell ref="A43:B43"/>
    <mergeCell ref="A44:B44"/>
    <mergeCell ref="A48:D48"/>
    <mergeCell ref="A50:D50"/>
    <mergeCell ref="A45:H45"/>
    <mergeCell ref="A49:D49"/>
    <mergeCell ref="A61:B61"/>
    <mergeCell ref="A62:B62"/>
    <mergeCell ref="C61:D61"/>
    <mergeCell ref="C62:D62"/>
    <mergeCell ref="A51:D51"/>
    <mergeCell ref="A58:E58"/>
    <mergeCell ref="A57:E57"/>
    <mergeCell ref="A14:B14"/>
    <mergeCell ref="A33:B33"/>
    <mergeCell ref="A34:B34"/>
    <mergeCell ref="A17:B17"/>
    <mergeCell ref="A18:B18"/>
    <mergeCell ref="A29:B29"/>
    <mergeCell ref="A31:B31"/>
    <mergeCell ref="A32:B32"/>
    <mergeCell ref="A23:B23"/>
    <mergeCell ref="A25:B25"/>
    <mergeCell ref="A15:B15"/>
    <mergeCell ref="A20:B20"/>
    <mergeCell ref="A27:B27"/>
    <mergeCell ref="A40:B40"/>
    <mergeCell ref="A41:B41"/>
    <mergeCell ref="A42:B42"/>
    <mergeCell ref="A35:B35"/>
    <mergeCell ref="A39:B39"/>
    <mergeCell ref="A37:B37"/>
    <mergeCell ref="A36:B36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2020-03-19T04:05:17Z</cp:lastPrinted>
  <dcterms:created xsi:type="dcterms:W3CDTF">2013-02-18T04:38:06Z</dcterms:created>
  <dcterms:modified xsi:type="dcterms:W3CDTF">2020-03-19T04:05:28Z</dcterms:modified>
</cp:coreProperties>
</file>