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Фин.отчеты\2019 г. отчеты\УК-0\"/>
    </mc:Choice>
  </mc:AlternateContent>
  <bookViews>
    <workbookView xWindow="-105" yWindow="-105" windowWidth="23250" windowHeight="12570"/>
  </bookViews>
  <sheets>
    <sheet name="УК" sheetId="1" r:id="rId1"/>
    <sheet name="Лист2" sheetId="8" r:id="rId2"/>
  </sheets>
  <calcPr calcId="15251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9" i="8" l="1"/>
  <c r="E39" i="8"/>
  <c r="H39" i="8"/>
  <c r="G40" i="8"/>
  <c r="H40" i="8"/>
  <c r="G38" i="8"/>
  <c r="H38" i="8"/>
  <c r="H42" i="8"/>
  <c r="H44" i="8"/>
  <c r="G46" i="8"/>
  <c r="H46" i="8"/>
  <c r="H48" i="8"/>
  <c r="H50" i="8"/>
  <c r="H57" i="8"/>
  <c r="E53" i="8"/>
  <c r="E8" i="8"/>
  <c r="E29" i="8"/>
  <c r="E35" i="8"/>
  <c r="E54" i="8"/>
  <c r="F8" i="8"/>
  <c r="F29" i="8"/>
  <c r="F35" i="8"/>
  <c r="F53" i="8"/>
  <c r="F54" i="8"/>
  <c r="D55" i="8"/>
  <c r="G12" i="8"/>
  <c r="G15" i="8"/>
  <c r="G18" i="8"/>
  <c r="G21" i="8"/>
  <c r="G8" i="8"/>
  <c r="G67" i="8"/>
  <c r="G26" i="8"/>
  <c r="F27" i="8"/>
  <c r="G27" i="8"/>
  <c r="G25" i="8"/>
  <c r="G31" i="8"/>
  <c r="G32" i="8"/>
  <c r="G33" i="8"/>
  <c r="G34" i="8"/>
  <c r="G29" i="8"/>
  <c r="G35" i="8"/>
  <c r="G53" i="8"/>
  <c r="G54" i="8"/>
  <c r="H55" i="8"/>
  <c r="H8" i="8"/>
  <c r="H25" i="8"/>
  <c r="H29" i="8"/>
  <c r="H37" i="8"/>
  <c r="H58" i="8"/>
  <c r="F14" i="8"/>
  <c r="E14" i="8"/>
  <c r="H14" i="8"/>
  <c r="F13" i="8"/>
  <c r="E13" i="8"/>
  <c r="H13" i="8"/>
  <c r="H12" i="8"/>
  <c r="F10" i="8"/>
  <c r="E10" i="8"/>
  <c r="H10" i="8"/>
  <c r="F9" i="8"/>
  <c r="E9" i="8"/>
  <c r="H9" i="8"/>
  <c r="F26" i="8"/>
  <c r="E27" i="8"/>
  <c r="E26" i="8"/>
  <c r="H26" i="8"/>
  <c r="H56" i="8"/>
  <c r="H52" i="8"/>
  <c r="H32" i="8"/>
  <c r="H33" i="8"/>
  <c r="H34" i="8"/>
  <c r="H31" i="8"/>
  <c r="C27" i="8"/>
  <c r="C26" i="8"/>
  <c r="C23" i="8"/>
  <c r="C22" i="8"/>
  <c r="C20" i="8"/>
  <c r="C19" i="8"/>
  <c r="C17" i="8"/>
  <c r="C16" i="8"/>
  <c r="C14" i="8"/>
  <c r="C13" i="8"/>
  <c r="C8" i="8"/>
  <c r="C10" i="8"/>
  <c r="C9" i="8"/>
  <c r="G10" i="8"/>
  <c r="G9" i="8"/>
  <c r="G23" i="8"/>
  <c r="G22" i="8"/>
  <c r="G20" i="8"/>
  <c r="G19" i="8"/>
  <c r="G17" i="8"/>
  <c r="G16" i="8"/>
  <c r="G14" i="8"/>
  <c r="G13" i="8"/>
  <c r="F23" i="8"/>
  <c r="E23" i="8"/>
  <c r="F22" i="8"/>
  <c r="E22" i="8"/>
  <c r="F20" i="8"/>
  <c r="E20" i="8"/>
  <c r="F19" i="8"/>
  <c r="E19" i="8"/>
  <c r="F17" i="8"/>
  <c r="E17" i="8"/>
  <c r="F16" i="8"/>
  <c r="E16" i="8"/>
  <c r="H27" i="8"/>
  <c r="H23" i="8"/>
  <c r="H22" i="8"/>
  <c r="H21" i="8"/>
  <c r="H20" i="8"/>
  <c r="H19" i="8"/>
  <c r="H18" i="8"/>
  <c r="H17" i="8"/>
  <c r="H16" i="8"/>
  <c r="H15" i="8"/>
</calcChain>
</file>

<file path=xl/comments1.xml><?xml version="1.0" encoding="utf-8"?>
<comments xmlns="http://schemas.openxmlformats.org/spreadsheetml/2006/main">
  <authors>
    <author>ЭкОтдел</author>
  </authors>
  <commentList>
    <comment ref="C50" authorId="0" shapeId="0">
      <text>
        <r>
          <rPr>
            <b/>
            <sz val="9"/>
            <color indexed="81"/>
            <rFont val="Tahoma"/>
            <family val="2"/>
            <charset val="204"/>
          </rPr>
          <t>ЭкОтдел:</t>
        </r>
        <r>
          <rPr>
            <sz val="9"/>
            <color indexed="81"/>
            <rFont val="Tahoma"/>
            <family val="2"/>
            <charset val="204"/>
          </rPr>
          <t xml:space="preserve">
Диамед-взыскано по суду в 2018 году в размере начислений</t>
        </r>
      </text>
    </comment>
  </commentList>
</comments>
</file>

<file path=xl/sharedStrings.xml><?xml version="1.0" encoding="utf-8"?>
<sst xmlns="http://schemas.openxmlformats.org/spreadsheetml/2006/main" count="200" uniqueCount="172">
  <si>
    <t>1</t>
  </si>
  <si>
    <t>2</t>
  </si>
  <si>
    <t>3</t>
  </si>
  <si>
    <t>4</t>
  </si>
  <si>
    <t>5</t>
  </si>
  <si>
    <t>6</t>
  </si>
  <si>
    <t>7</t>
  </si>
  <si>
    <t>8</t>
  </si>
  <si>
    <t>ИТОГО:</t>
  </si>
  <si>
    <t>Часть 1.</t>
  </si>
  <si>
    <t>Наименвание юридического лица</t>
  </si>
  <si>
    <t xml:space="preserve">                                                                ул.</t>
  </si>
  <si>
    <t>ФИО руководителя</t>
  </si>
  <si>
    <t>Козлов Владимир Петрович</t>
  </si>
  <si>
    <t>Свидетельство о гос регистрации юр лица</t>
  </si>
  <si>
    <t>Фактический и юридический адрес</t>
  </si>
  <si>
    <t>690005 г.Владивосток, ул. Светланская, 183</t>
  </si>
  <si>
    <t>Адрес электронной почты:</t>
  </si>
  <si>
    <t>Адрес официального сайта в сети "Интернет"</t>
  </si>
  <si>
    <t>Сведения о членстве в СРО</t>
  </si>
  <si>
    <t>не члены СРО</t>
  </si>
  <si>
    <t>2. Сведения об исполнителях работ по содержанию и обслуживанию дома:</t>
  </si>
  <si>
    <t>наименвание организации исполняющей работы</t>
  </si>
  <si>
    <t>адрес</t>
  </si>
  <si>
    <t>телефон диспетчерской службы</t>
  </si>
  <si>
    <t>ул. Светланская, 183</t>
  </si>
  <si>
    <t>2-222-160</t>
  </si>
  <si>
    <t>Санитарное содержание дома: уборка придомовой территории, уборка лестничных клеток, уборка мусоропровода, уборка контейнерных площадок.</t>
  </si>
  <si>
    <t>Техническое обслуживание общего имущества:</t>
  </si>
  <si>
    <t>2-269-530</t>
  </si>
  <si>
    <t>Техническое обслуживание лифтов:</t>
  </si>
  <si>
    <t>ООО " Лифт- ДВ"</t>
  </si>
  <si>
    <t>2-223-142</t>
  </si>
  <si>
    <t>Вывоз ТБО:</t>
  </si>
  <si>
    <t>ООО " Экологическое предприятие № 1"</t>
  </si>
  <si>
    <t>Год постройки</t>
  </si>
  <si>
    <t>Количество лифтов</t>
  </si>
  <si>
    <t>Количество этажей</t>
  </si>
  <si>
    <t>Количество подъездов</t>
  </si>
  <si>
    <t>Количество м/ проводов</t>
  </si>
  <si>
    <t>Площадь жилых помещений</t>
  </si>
  <si>
    <t>Площадь не жилых помещений</t>
  </si>
  <si>
    <t>Площадь мест общего пользования</t>
  </si>
  <si>
    <t xml:space="preserve">Аварийное обслуживание: (в рабочие дни с 8-00 до 17-00 часов; </t>
  </si>
  <si>
    <t xml:space="preserve"> праздничные и выходные дни- круглосуточно</t>
  </si>
  <si>
    <t>1.2 Санитарное содержание придом. территории</t>
  </si>
  <si>
    <t>2.Текущий ремонт, всего:</t>
  </si>
  <si>
    <t>Часть 3</t>
  </si>
  <si>
    <t>1. Случаи снижения платы за качество оказываемых  услуг:</t>
  </si>
  <si>
    <t>3. Техническая характеристика дома:</t>
  </si>
  <si>
    <t xml:space="preserve">                       об исполнении договора управления многоквартирным домом </t>
  </si>
  <si>
    <t>1.Сведения об Управляющей компании Ленинского района</t>
  </si>
  <si>
    <t>1.1 Обслуж. общедом. коммуникаций</t>
  </si>
  <si>
    <t>1.3 Сан содерж. л/клеток</t>
  </si>
  <si>
    <t>в т.ч. услуги по управлению, налоги</t>
  </si>
  <si>
    <t xml:space="preserve">     uk-lr.ru</t>
  </si>
  <si>
    <t>нет</t>
  </si>
  <si>
    <t>Наименование работ</t>
  </si>
  <si>
    <t>период</t>
  </si>
  <si>
    <t>количество</t>
  </si>
  <si>
    <t>сумма снижения, руб.</t>
  </si>
  <si>
    <t>Вид услуги</t>
  </si>
  <si>
    <t xml:space="preserve">                                     ПЕРЕЧЕНЬ УСЛУГ</t>
  </si>
  <si>
    <t>тариф</t>
  </si>
  <si>
    <t>Остат (+) долг (-)          на нач отчет периода</t>
  </si>
  <si>
    <t>Выставлено в квитанциях</t>
  </si>
  <si>
    <t>Факт оплаты</t>
  </si>
  <si>
    <t>Выполнены работы</t>
  </si>
  <si>
    <t>Остат (+) долг (-)          на конец отчет периода</t>
  </si>
  <si>
    <t>1.Содержание жилья, Всего</t>
  </si>
  <si>
    <t>в том числе: услуги подрядчиков</t>
  </si>
  <si>
    <t>услуги по управлению</t>
  </si>
  <si>
    <t>в том числе: на текущий ремонт</t>
  </si>
  <si>
    <t>2. Количество случаев снижения платы за коммунальные услуги</t>
  </si>
  <si>
    <t>адрес:</t>
  </si>
  <si>
    <t>СЦО</t>
  </si>
  <si>
    <t>ГВС</t>
  </si>
  <si>
    <t>ХВС</t>
  </si>
  <si>
    <t>СЦО л/кл</t>
  </si>
  <si>
    <t>Генеральный директор</t>
  </si>
  <si>
    <t>ООО "Управляющая компания</t>
  </si>
  <si>
    <t>Ленинского района"</t>
  </si>
  <si>
    <t>В.П.Козлов</t>
  </si>
  <si>
    <t>ИСП.</t>
  </si>
  <si>
    <t>Произв. отдел - 222-03-88</t>
  </si>
  <si>
    <t>Санитар. отдел -222- 21- 60</t>
  </si>
  <si>
    <t xml:space="preserve"> </t>
  </si>
  <si>
    <t>от 27 апреля 2005 г. серия 25 № 01277949</t>
  </si>
  <si>
    <t>ООО " Территория"</t>
  </si>
  <si>
    <t>ООО " Жилспецсервис - 1"</t>
  </si>
  <si>
    <t>Луговая,75А</t>
  </si>
  <si>
    <t>244 -13-35</t>
  </si>
  <si>
    <t>uklr2006@mail.ru</t>
  </si>
  <si>
    <t>5  этажей</t>
  </si>
  <si>
    <t>5 подъездов</t>
  </si>
  <si>
    <t>№ 65 по ул. Луговой</t>
  </si>
  <si>
    <t>луговая,65</t>
  </si>
  <si>
    <t xml:space="preserve">Контактные телефоны: </t>
  </si>
  <si>
    <t>приемная</t>
  </si>
  <si>
    <t xml:space="preserve">    2-266-571</t>
  </si>
  <si>
    <t>юридический отдел</t>
  </si>
  <si>
    <t xml:space="preserve">    2-223-647 </t>
  </si>
  <si>
    <t>производственный отдел</t>
  </si>
  <si>
    <t xml:space="preserve">    2-220-388</t>
  </si>
  <si>
    <t>экономический отдел</t>
  </si>
  <si>
    <t>гл.инженер</t>
  </si>
  <si>
    <t xml:space="preserve">    2-205-087</t>
  </si>
  <si>
    <t>санитарный отдел</t>
  </si>
  <si>
    <t xml:space="preserve">    2-222-160</t>
  </si>
  <si>
    <t>гл.энергетик, инж.по лифтам</t>
  </si>
  <si>
    <t xml:space="preserve">    2-223-142</t>
  </si>
  <si>
    <t>расшифровка статьи "содержание  жилья" по видам работ</t>
  </si>
  <si>
    <t>1.4 Вывоз и утилизация ТБО</t>
  </si>
  <si>
    <t>часть 4.</t>
  </si>
  <si>
    <t>ул. Тунгусская,8</t>
  </si>
  <si>
    <t>Прочие работы и услуги</t>
  </si>
  <si>
    <t>1.Капитальный ремонт</t>
  </si>
  <si>
    <t>сумма, т.р.</t>
  </si>
  <si>
    <t>переплата потребителями</t>
  </si>
  <si>
    <t>задолженность потребителей</t>
  </si>
  <si>
    <t>Всего д/средств с учетом остатков</t>
  </si>
  <si>
    <t>Часть 2.( форма 2.8 стандарта раскрытия информации)</t>
  </si>
  <si>
    <t>в т.ч текущий ремонт</t>
  </si>
  <si>
    <t>исполнитель</t>
  </si>
  <si>
    <t>2. Текущий ремонт коммуникаций, проходящих через нежилые помещения</t>
  </si>
  <si>
    <t>3.Интернет провайдеры:</t>
  </si>
  <si>
    <t>а) ОктопусНет</t>
  </si>
  <si>
    <t>300 р/м</t>
  </si>
  <si>
    <t>в т. ч услуги по управлению, налоги</t>
  </si>
  <si>
    <t>б) Ростелеком</t>
  </si>
  <si>
    <t>400 р/м</t>
  </si>
  <si>
    <t>250 р/мес</t>
  </si>
  <si>
    <t>г) Зеленая точка</t>
  </si>
  <si>
    <t>3. Коммунальные услуги, всего:</t>
  </si>
  <si>
    <t>в том числе:</t>
  </si>
  <si>
    <t>ХВС на содержание ОИ МКД</t>
  </si>
  <si>
    <t>отведение сточных вод</t>
  </si>
  <si>
    <t>ГВС на содержание ОИ МКД</t>
  </si>
  <si>
    <t>эл.энергия на содержание ОИ МКД</t>
  </si>
  <si>
    <t>4.рекламные конструкции на доме</t>
  </si>
  <si>
    <t>в т.ч. услуги по управлению, налоги, ДНР</t>
  </si>
  <si>
    <t>на счет дома</t>
  </si>
  <si>
    <t>итого прочие услуги:</t>
  </si>
  <si>
    <t xml:space="preserve">                       Отчет ООО "Управляющей компании Ленинского района"  за 2019 г.</t>
  </si>
  <si>
    <t xml:space="preserve">                                                                         01 декабря 2008</t>
  </si>
  <si>
    <t>всего: 474,30 кв.м</t>
  </si>
  <si>
    <t>1.Отчет об исполнении договора управления за 2019 г.(тыс.р.)</t>
  </si>
  <si>
    <t>переходящие остатки д/ср-в на начало 01.01. 2019 г.</t>
  </si>
  <si>
    <t xml:space="preserve"> начисления и фактическое поступление средств по статьям затрат за 2019 г.(тыс.р.)</t>
  </si>
  <si>
    <t>переходящие остатки д/ср-в на конец  2019 г.</t>
  </si>
  <si>
    <t>3. Перечень работ, выполненных по статье " текущий ремонт"  в 2019 году.</t>
  </si>
  <si>
    <t>План по статье "текущий ремонт" на 2020 год.</t>
  </si>
  <si>
    <t>Экономич. отдел - 220-50-87</t>
  </si>
  <si>
    <t>в) ИП Козицкий - ИП Филичева Н.С.</t>
  </si>
  <si>
    <t>Установка песочницы</t>
  </si>
  <si>
    <t>Игра ВЛ</t>
  </si>
  <si>
    <t>Установка качелей</t>
  </si>
  <si>
    <t>Аварийная замена стояка канализации</t>
  </si>
  <si>
    <t>10 пм</t>
  </si>
  <si>
    <t>Жилспецсервис</t>
  </si>
  <si>
    <t>Замена стояков ХГВС</t>
  </si>
  <si>
    <t>42 пм</t>
  </si>
  <si>
    <t>3512,90 кв.м.</t>
  </si>
  <si>
    <t>150 чел</t>
  </si>
  <si>
    <t>499,30 кв.м</t>
  </si>
  <si>
    <t>Предложение Управляющей компании: Ремонт Розлива СЦО в подвале. При недостатке средств выполнение работ возможно  за счет дополнительного сбора.</t>
  </si>
  <si>
    <t>Итого по дому:</t>
  </si>
  <si>
    <t xml:space="preserve">               ООО "Управляющая компания Ленинского района"</t>
  </si>
  <si>
    <r>
      <t xml:space="preserve">ИСХ_№ </t>
    </r>
    <r>
      <rPr>
        <b/>
        <u/>
        <sz val="11"/>
        <color theme="1"/>
        <rFont val="Calibri"/>
        <family val="2"/>
        <charset val="204"/>
        <scheme val="minor"/>
      </rPr>
      <t xml:space="preserve">  168/02 от 04.02.2020 год</t>
    </r>
  </si>
  <si>
    <t>Количество проживающих</t>
  </si>
  <si>
    <t>Договор Управления</t>
  </si>
  <si>
    <t>ООО "Восток-Мегаполис"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</si>
</sst>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9"/>
      <color theme="10"/>
      <name val="Calibri"/>
      <family val="2"/>
      <charset val="204"/>
    </font>
    <font>
      <sz val="9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u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71">
    <xf numFmtId="0" fontId="0" fillId="0" borderId="0" xfId="0"/>
    <xf numFmtId="0" fontId="1" fillId="0" borderId="0" xfId="1"/>
    <xf numFmtId="0" fontId="2" fillId="0" borderId="0" xfId="1" applyFont="1"/>
    <xf numFmtId="0" fontId="0" fillId="0" borderId="0" xfId="0" applyFill="1"/>
    <xf numFmtId="0" fontId="4" fillId="0" borderId="0" xfId="0" applyFont="1"/>
    <xf numFmtId="0" fontId="0" fillId="0" borderId="0" xfId="0" applyFill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9" xfId="1" applyFont="1" applyFill="1" applyBorder="1" applyAlignment="1">
      <alignment horizontal="left"/>
    </xf>
    <xf numFmtId="0" fontId="3" fillId="0" borderId="3" xfId="0" applyFont="1" applyBorder="1" applyAlignment="1">
      <alignment horizontal="center" wrapText="1"/>
    </xf>
    <xf numFmtId="0" fontId="3" fillId="0" borderId="2" xfId="0" applyFont="1" applyBorder="1"/>
    <xf numFmtId="0" fontId="3" fillId="0" borderId="0" xfId="0" applyFont="1" applyBorder="1"/>
    <xf numFmtId="49" fontId="9" fillId="0" borderId="1" xfId="1" applyNumberFormat="1" applyFont="1" applyFill="1" applyBorder="1" applyAlignment="1">
      <alignment horizontal="center"/>
    </xf>
    <xf numFmtId="0" fontId="9" fillId="0" borderId="1" xfId="1" applyFont="1" applyFill="1" applyBorder="1"/>
    <xf numFmtId="0" fontId="9" fillId="0" borderId="1" xfId="1" applyFont="1" applyFill="1" applyBorder="1" applyAlignment="1">
      <alignment wrapText="1"/>
    </xf>
    <xf numFmtId="0" fontId="10" fillId="0" borderId="9" xfId="1" applyFont="1" applyFill="1" applyBorder="1" applyAlignment="1">
      <alignment horizontal="left"/>
    </xf>
    <xf numFmtId="0" fontId="9" fillId="0" borderId="9" xfId="1" applyFont="1" applyFill="1" applyBorder="1" applyAlignment="1">
      <alignment horizontal="left"/>
    </xf>
    <xf numFmtId="0" fontId="3" fillId="0" borderId="1" xfId="0" applyFont="1" applyBorder="1" applyAlignment="1">
      <alignment horizontal="center" wrapText="1"/>
    </xf>
    <xf numFmtId="0" fontId="3" fillId="0" borderId="0" xfId="0" applyFont="1"/>
    <xf numFmtId="0" fontId="8" fillId="0" borderId="0" xfId="0" applyFont="1"/>
    <xf numFmtId="0" fontId="11" fillId="0" borderId="0" xfId="0" applyFont="1"/>
    <xf numFmtId="0" fontId="6" fillId="0" borderId="0" xfId="0" applyFont="1"/>
    <xf numFmtId="0" fontId="7" fillId="0" borderId="0" xfId="0" applyFont="1"/>
    <xf numFmtId="49" fontId="9" fillId="0" borderId="9" xfId="1" applyNumberFormat="1" applyFont="1" applyFill="1" applyBorder="1" applyAlignment="1">
      <alignment horizontal="center"/>
    </xf>
    <xf numFmtId="0" fontId="9" fillId="0" borderId="9" xfId="1" applyFont="1" applyFill="1" applyBorder="1"/>
    <xf numFmtId="0" fontId="9" fillId="0" borderId="1" xfId="1" applyFont="1" applyFill="1" applyBorder="1" applyAlignment="1"/>
    <xf numFmtId="0" fontId="3" fillId="0" borderId="0" xfId="0" applyFont="1" applyBorder="1" applyAlignment="1">
      <alignment horizontal="center"/>
    </xf>
    <xf numFmtId="0" fontId="10" fillId="0" borderId="2" xfId="1" applyFont="1" applyFill="1" applyBorder="1" applyAlignment="1">
      <alignment horizontal="left" wrapText="1"/>
    </xf>
    <xf numFmtId="0" fontId="10" fillId="0" borderId="6" xfId="1" applyFont="1" applyFill="1" applyBorder="1" applyAlignment="1">
      <alignment horizontal="left" wrapText="1"/>
    </xf>
    <xf numFmtId="0" fontId="10" fillId="0" borderId="7" xfId="1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7" fontId="6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/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/>
    </xf>
    <xf numFmtId="0" fontId="3" fillId="0" borderId="7" xfId="0" applyFont="1" applyBorder="1"/>
    <xf numFmtId="0" fontId="6" fillId="0" borderId="0" xfId="0" applyFont="1" applyBorder="1" applyAlignment="1"/>
    <xf numFmtId="0" fontId="0" fillId="0" borderId="0" xfId="0" applyBorder="1" applyAlignment="1"/>
    <xf numFmtId="0" fontId="6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1" fillId="0" borderId="1" xfId="0" applyFont="1" applyBorder="1" applyAlignment="1"/>
    <xf numFmtId="0" fontId="4" fillId="0" borderId="1" xfId="0" applyFont="1" applyBorder="1" applyAlignment="1"/>
    <xf numFmtId="0" fontId="6" fillId="0" borderId="0" xfId="0" applyFont="1" applyAlignment="1">
      <alignment horizontal="center"/>
    </xf>
    <xf numFmtId="0" fontId="14" fillId="0" borderId="0" xfId="0" applyFont="1"/>
    <xf numFmtId="49" fontId="9" fillId="0" borderId="3" xfId="1" applyNumberFormat="1" applyFont="1" applyFill="1" applyBorder="1" applyAlignment="1">
      <alignment horizontal="center"/>
    </xf>
    <xf numFmtId="0" fontId="9" fillId="0" borderId="3" xfId="1" applyFont="1" applyFill="1" applyBorder="1" applyAlignment="1"/>
    <xf numFmtId="49" fontId="9" fillId="0" borderId="8" xfId="1" applyNumberFormat="1" applyFont="1" applyFill="1" applyBorder="1" applyAlignment="1">
      <alignment horizontal="center"/>
    </xf>
    <xf numFmtId="0" fontId="9" fillId="0" borderId="8" xfId="1" applyFont="1" applyFill="1" applyBorder="1" applyAlignment="1"/>
    <xf numFmtId="49" fontId="9" fillId="0" borderId="5" xfId="1" applyNumberFormat="1" applyFont="1" applyFill="1" applyBorder="1" applyAlignment="1">
      <alignment horizontal="center"/>
    </xf>
    <xf numFmtId="0" fontId="9" fillId="0" borderId="5" xfId="1" applyFont="1" applyFill="1" applyBorder="1" applyAlignment="1"/>
    <xf numFmtId="0" fontId="3" fillId="2" borderId="1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3" fillId="0" borderId="2" xfId="0" applyFont="1" applyBorder="1" applyAlignment="1"/>
    <xf numFmtId="0" fontId="3" fillId="0" borderId="7" xfId="0" applyFont="1" applyBorder="1" applyAlignment="1"/>
    <xf numFmtId="0" fontId="0" fillId="0" borderId="0" xfId="0" applyAlignment="1"/>
    <xf numFmtId="0" fontId="0" fillId="0" borderId="1" xfId="0" applyBorder="1"/>
    <xf numFmtId="0" fontId="0" fillId="0" borderId="0" xfId="0" applyAlignment="1"/>
    <xf numFmtId="0" fontId="8" fillId="0" borderId="2" xfId="0" applyFont="1" applyFill="1" applyBorder="1" applyAlignment="1"/>
    <xf numFmtId="0" fontId="4" fillId="0" borderId="7" xfId="0" applyFont="1" applyBorder="1" applyAlignment="1"/>
    <xf numFmtId="0" fontId="8" fillId="0" borderId="9" xfId="0" applyFont="1" applyFill="1" applyBorder="1" applyAlignment="1">
      <alignment horizontal="left"/>
    </xf>
    <xf numFmtId="0" fontId="4" fillId="0" borderId="9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2" fontId="8" fillId="2" borderId="1" xfId="0" applyNumberFormat="1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/>
    </xf>
    <xf numFmtId="0" fontId="0" fillId="0" borderId="0" xfId="0" applyAlignment="1"/>
    <xf numFmtId="0" fontId="8" fillId="0" borderId="6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2" fontId="3" fillId="0" borderId="1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0" fontId="0" fillId="0" borderId="0" xfId="0" applyAlignment="1"/>
    <xf numFmtId="17" fontId="6" fillId="0" borderId="0" xfId="0" applyNumberFormat="1" applyFont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0" fontId="8" fillId="2" borderId="9" xfId="0" applyFont="1" applyFill="1" applyBorder="1" applyAlignment="1">
      <alignment wrapText="1"/>
    </xf>
    <xf numFmtId="0" fontId="0" fillId="2" borderId="9" xfId="0" applyFill="1" applyBorder="1" applyAlignment="1">
      <alignment wrapText="1"/>
    </xf>
    <xf numFmtId="2" fontId="8" fillId="2" borderId="9" xfId="0" applyNumberFormat="1" applyFont="1" applyFill="1" applyBorder="1" applyAlignment="1">
      <alignment horizontal="center"/>
    </xf>
    <xf numFmtId="164" fontId="8" fillId="2" borderId="9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 wrapText="1"/>
    </xf>
    <xf numFmtId="2" fontId="0" fillId="0" borderId="0" xfId="0" applyNumberFormat="1" applyAlignment="1">
      <alignment horizontal="center"/>
    </xf>
    <xf numFmtId="2" fontId="8" fillId="0" borderId="1" xfId="0" applyNumberFormat="1" applyFont="1" applyFill="1" applyBorder="1" applyAlignment="1">
      <alignment horizontal="center" wrapText="1"/>
    </xf>
    <xf numFmtId="2" fontId="8" fillId="0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2" fontId="8" fillId="2" borderId="1" xfId="0" applyNumberFormat="1" applyFont="1" applyFill="1" applyBorder="1" applyAlignment="1"/>
    <xf numFmtId="2" fontId="8" fillId="2" borderId="9" xfId="0" applyNumberFormat="1" applyFont="1" applyFill="1" applyBorder="1" applyAlignment="1"/>
    <xf numFmtId="2" fontId="3" fillId="0" borderId="9" xfId="0" applyNumberFormat="1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2" fontId="0" fillId="0" borderId="0" xfId="0" applyNumberFormat="1" applyBorder="1" applyAlignment="1"/>
    <xf numFmtId="2" fontId="4" fillId="0" borderId="1" xfId="0" applyNumberFormat="1" applyFont="1" applyBorder="1" applyAlignment="1"/>
    <xf numFmtId="2" fontId="3" fillId="0" borderId="0" xfId="0" applyNumberFormat="1" applyFont="1" applyBorder="1" applyAlignment="1">
      <alignment horizontal="center"/>
    </xf>
    <xf numFmtId="2" fontId="0" fillId="0" borderId="0" xfId="0" applyNumberFormat="1" applyAlignment="1">
      <alignment wrapText="1"/>
    </xf>
    <xf numFmtId="2" fontId="3" fillId="0" borderId="1" xfId="0" applyNumberFormat="1" applyFont="1" applyFill="1" applyBorder="1" applyAlignment="1">
      <alignment horizontal="center"/>
    </xf>
    <xf numFmtId="2" fontId="6" fillId="0" borderId="0" xfId="0" applyNumberFormat="1" applyFont="1"/>
    <xf numFmtId="2" fontId="0" fillId="0" borderId="0" xfId="0" applyNumberFormat="1" applyBorder="1" applyAlignment="1">
      <alignment horizontal="center"/>
    </xf>
    <xf numFmtId="2" fontId="0" fillId="0" borderId="0" xfId="0" applyNumberFormat="1"/>
    <xf numFmtId="2" fontId="8" fillId="0" borderId="2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wrapText="1"/>
    </xf>
    <xf numFmtId="164" fontId="3" fillId="0" borderId="7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7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4" fillId="0" borderId="0" xfId="0" applyFont="1" applyAlignment="1"/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2" xfId="1" applyFont="1" applyFill="1" applyBorder="1" applyAlignment="1">
      <alignment horizontal="center"/>
    </xf>
    <xf numFmtId="0" fontId="9" fillId="0" borderId="7" xfId="1" applyFont="1" applyFill="1" applyBorder="1" applyAlignment="1">
      <alignment horizontal="center"/>
    </xf>
    <xf numFmtId="49" fontId="9" fillId="0" borderId="2" xfId="1" applyNumberFormat="1" applyFont="1" applyFill="1" applyBorder="1" applyAlignment="1">
      <alignment horizontal="center"/>
    </xf>
    <xf numFmtId="49" fontId="9" fillId="0" borderId="7" xfId="1" applyNumberFormat="1" applyFont="1" applyFill="1" applyBorder="1" applyAlignment="1">
      <alignment horizontal="center"/>
    </xf>
    <xf numFmtId="49" fontId="5" fillId="0" borderId="2" xfId="2" applyNumberFormat="1" applyFill="1" applyBorder="1" applyAlignment="1" applyProtection="1">
      <alignment horizontal="center"/>
    </xf>
    <xf numFmtId="49" fontId="13" fillId="0" borderId="7" xfId="1" applyNumberFormat="1" applyFont="1" applyFill="1" applyBorder="1" applyAlignment="1">
      <alignment horizontal="center"/>
    </xf>
    <xf numFmtId="49" fontId="12" fillId="0" borderId="2" xfId="2" applyNumberFormat="1" applyFont="1" applyFill="1" applyBorder="1" applyAlignment="1" applyProtection="1">
      <alignment horizontal="center"/>
    </xf>
    <xf numFmtId="49" fontId="12" fillId="0" borderId="7" xfId="2" applyNumberFormat="1" applyFont="1" applyFill="1" applyBorder="1" applyAlignment="1" applyProtection="1">
      <alignment horizontal="center"/>
    </xf>
    <xf numFmtId="0" fontId="10" fillId="0" borderId="2" xfId="1" applyFont="1" applyFill="1" applyBorder="1" applyAlignment="1">
      <alignment horizontal="left" wrapText="1"/>
    </xf>
    <xf numFmtId="0" fontId="10" fillId="0" borderId="6" xfId="1" applyFont="1" applyFill="1" applyBorder="1" applyAlignment="1">
      <alignment horizontal="left" wrapText="1"/>
    </xf>
    <xf numFmtId="0" fontId="10" fillId="0" borderId="7" xfId="1" applyFont="1" applyFill="1" applyBorder="1" applyAlignment="1">
      <alignment horizontal="left" wrapText="1"/>
    </xf>
    <xf numFmtId="0" fontId="6" fillId="2" borderId="0" xfId="0" applyFont="1" applyFill="1" applyAlignment="1">
      <alignment wrapText="1"/>
    </xf>
    <xf numFmtId="0" fontId="0" fillId="2" borderId="0" xfId="0" applyFont="1" applyFill="1" applyAlignment="1">
      <alignment wrapText="1"/>
    </xf>
    <xf numFmtId="0" fontId="6" fillId="0" borderId="2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1" fillId="0" borderId="0" xfId="0" applyFont="1" applyAlignment="1"/>
    <xf numFmtId="0" fontId="0" fillId="0" borderId="0" xfId="0" applyAlignment="1"/>
    <xf numFmtId="0" fontId="6" fillId="0" borderId="2" xfId="0" applyFont="1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6" xfId="0" applyBorder="1" applyAlignment="1">
      <alignment horizontal="center"/>
    </xf>
    <xf numFmtId="0" fontId="3" fillId="0" borderId="2" xfId="0" applyFont="1" applyBorder="1" applyAlignment="1">
      <alignment wrapText="1"/>
    </xf>
    <xf numFmtId="0" fontId="0" fillId="0" borderId="7" xfId="0" applyFont="1" applyBorder="1" applyAlignment="1">
      <alignment wrapText="1"/>
    </xf>
    <xf numFmtId="0" fontId="8" fillId="2" borderId="6" xfId="0" applyFont="1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8" fillId="2" borderId="7" xfId="0" applyFont="1" applyFill="1" applyBorder="1" applyAlignment="1">
      <alignment wrapText="1"/>
    </xf>
    <xf numFmtId="0" fontId="8" fillId="0" borderId="6" xfId="0" applyFont="1" applyFill="1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3" fillId="0" borderId="6" xfId="0" applyFont="1" applyFill="1" applyBorder="1" applyAlignment="1">
      <alignment horizontal="left" wrapText="1"/>
    </xf>
    <xf numFmtId="0" fontId="0" fillId="0" borderId="7" xfId="0" applyFont="1" applyBorder="1" applyAlignment="1">
      <alignment horizontal="left" wrapText="1"/>
    </xf>
    <xf numFmtId="0" fontId="11" fillId="0" borderId="2" xfId="0" applyFont="1" applyBorder="1" applyAlignment="1"/>
    <xf numFmtId="0" fontId="4" fillId="0" borderId="6" xfId="0" applyFont="1" applyBorder="1" applyAlignment="1"/>
    <xf numFmtId="0" fontId="4" fillId="0" borderId="7" xfId="0" applyFont="1" applyBorder="1" applyAlignment="1"/>
    <xf numFmtId="0" fontId="8" fillId="0" borderId="2" xfId="0" applyFont="1" applyBorder="1" applyAlignment="1"/>
    <xf numFmtId="0" fontId="8" fillId="0" borderId="6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0" fontId="8" fillId="0" borderId="2" xfId="0" applyFont="1" applyFill="1" applyBorder="1" applyAlignment="1"/>
    <xf numFmtId="0" fontId="3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8" fillId="0" borderId="2" xfId="0" applyFont="1" applyFill="1" applyBorder="1" applyAlignment="1">
      <alignment wrapText="1"/>
    </xf>
    <xf numFmtId="0" fontId="0" fillId="0" borderId="7" xfId="0" applyBorder="1" applyAlignment="1">
      <alignment wrapText="1"/>
    </xf>
    <xf numFmtId="0" fontId="8" fillId="0" borderId="4" xfId="0" applyFont="1" applyBorder="1" applyAlignment="1">
      <alignment wrapText="1"/>
    </xf>
    <xf numFmtId="0" fontId="8" fillId="0" borderId="10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2" xfId="0" applyFont="1" applyFill="1" applyBorder="1" applyAlignment="1">
      <alignment horizontal="left"/>
    </xf>
    <xf numFmtId="0" fontId="4" fillId="0" borderId="7" xfId="0" applyFont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" fillId="0" borderId="1" xfId="0" applyFont="1" applyFill="1" applyBorder="1"/>
    <xf numFmtId="0" fontId="9" fillId="0" borderId="1" xfId="1" applyFont="1" applyFill="1" applyBorder="1" applyAlignment="1">
      <alignment horizontal="center"/>
    </xf>
    <xf numFmtId="0" fontId="0" fillId="0" borderId="0" xfId="0" applyFont="1"/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uklr2006@mail.ru" TargetMode="External"/><Relationship Id="rId1" Type="http://schemas.openxmlformats.org/officeDocument/2006/relationships/hyperlink" Target="mailto:ukl2006@mail.ru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abSelected="1" topLeftCell="A23" zoomScale="120" zoomScaleNormal="120" workbookViewId="0">
      <selection sqref="A1:D48"/>
    </sheetView>
  </sheetViews>
  <sheetFormatPr defaultRowHeight="15" x14ac:dyDescent="0.25"/>
  <cols>
    <col min="1" max="1" width="4.7109375" customWidth="1"/>
    <col min="2" max="2" width="26.5703125" customWidth="1"/>
    <col min="3" max="3" width="26.85546875" customWidth="1"/>
    <col min="4" max="4" width="27.28515625" customWidth="1"/>
    <col min="5" max="5" width="31.85546875" customWidth="1"/>
  </cols>
  <sheetData>
    <row r="1" spans="1:4" x14ac:dyDescent="0.25">
      <c r="A1" s="2" t="s">
        <v>143</v>
      </c>
      <c r="C1" s="1"/>
    </row>
    <row r="2" spans="1:4" ht="15" customHeight="1" x14ac:dyDescent="0.25">
      <c r="A2" s="2" t="s">
        <v>50</v>
      </c>
      <c r="C2" s="4"/>
    </row>
    <row r="3" spans="1:4" ht="15.75" x14ac:dyDescent="0.25">
      <c r="B3" s="4" t="s">
        <v>11</v>
      </c>
      <c r="C3" s="22" t="s">
        <v>95</v>
      </c>
    </row>
    <row r="4" spans="1:4" s="170" customFormat="1" ht="14.25" customHeight="1" x14ac:dyDescent="0.25">
      <c r="A4" s="4" t="s">
        <v>168</v>
      </c>
      <c r="C4" s="4"/>
    </row>
    <row r="5" spans="1:4" ht="15" customHeight="1" x14ac:dyDescent="0.25">
      <c r="A5" s="4" t="s">
        <v>9</v>
      </c>
      <c r="C5" s="4"/>
    </row>
    <row r="6" spans="1:4" s="21" customFormat="1" ht="12.75" customHeight="1" x14ac:dyDescent="0.25">
      <c r="A6" s="4" t="s">
        <v>51</v>
      </c>
      <c r="C6" s="20"/>
    </row>
    <row r="7" spans="1:4" s="3" customFormat="1" ht="15" customHeight="1" x14ac:dyDescent="0.25">
      <c r="A7" s="12" t="s">
        <v>0</v>
      </c>
      <c r="B7" s="13" t="s">
        <v>10</v>
      </c>
      <c r="C7" s="25" t="s">
        <v>167</v>
      </c>
      <c r="D7" s="168"/>
    </row>
    <row r="8" spans="1:4" s="3" customFormat="1" ht="12" customHeight="1" x14ac:dyDescent="0.25">
      <c r="A8" s="12" t="s">
        <v>1</v>
      </c>
      <c r="B8" s="13" t="s">
        <v>12</v>
      </c>
      <c r="C8" s="117" t="s">
        <v>13</v>
      </c>
      <c r="D8" s="118"/>
    </row>
    <row r="9" spans="1:4" s="3" customFormat="1" ht="24" customHeight="1" x14ac:dyDescent="0.25">
      <c r="A9" s="12" t="s">
        <v>2</v>
      </c>
      <c r="B9" s="14" t="s">
        <v>14</v>
      </c>
      <c r="C9" s="119" t="s">
        <v>87</v>
      </c>
      <c r="D9" s="120"/>
    </row>
    <row r="10" spans="1:4" s="3" customFormat="1" ht="15" customHeight="1" x14ac:dyDescent="0.25">
      <c r="A10" s="12" t="s">
        <v>3</v>
      </c>
      <c r="B10" s="13" t="s">
        <v>15</v>
      </c>
      <c r="C10" s="117" t="s">
        <v>16</v>
      </c>
      <c r="D10" s="118"/>
    </row>
    <row r="11" spans="1:4" s="3" customFormat="1" ht="15" customHeight="1" x14ac:dyDescent="0.25">
      <c r="A11" s="52" t="s">
        <v>4</v>
      </c>
      <c r="B11" s="53" t="s">
        <v>97</v>
      </c>
      <c r="C11" s="169" t="s">
        <v>98</v>
      </c>
      <c r="D11" s="169" t="s">
        <v>99</v>
      </c>
    </row>
    <row r="12" spans="1:4" s="3" customFormat="1" ht="15" customHeight="1" x14ac:dyDescent="0.25">
      <c r="A12" s="54"/>
      <c r="B12" s="55"/>
      <c r="C12" s="169" t="s">
        <v>100</v>
      </c>
      <c r="D12" s="169" t="s">
        <v>101</v>
      </c>
    </row>
    <row r="13" spans="1:4" s="3" customFormat="1" ht="15" customHeight="1" x14ac:dyDescent="0.25">
      <c r="A13" s="54"/>
      <c r="B13" s="55"/>
      <c r="C13" s="169" t="s">
        <v>102</v>
      </c>
      <c r="D13" s="169" t="s">
        <v>103</v>
      </c>
    </row>
    <row r="14" spans="1:4" s="3" customFormat="1" ht="15" customHeight="1" x14ac:dyDescent="0.25">
      <c r="A14" s="54"/>
      <c r="B14" s="55"/>
      <c r="C14" s="169" t="s">
        <v>104</v>
      </c>
      <c r="D14" s="169" t="s">
        <v>106</v>
      </c>
    </row>
    <row r="15" spans="1:4" s="3" customFormat="1" ht="15" customHeight="1" x14ac:dyDescent="0.25">
      <c r="A15" s="54"/>
      <c r="B15" s="55"/>
      <c r="C15" s="169" t="s">
        <v>105</v>
      </c>
      <c r="D15" s="169" t="s">
        <v>99</v>
      </c>
    </row>
    <row r="16" spans="1:4" s="3" customFormat="1" ht="15" customHeight="1" x14ac:dyDescent="0.25">
      <c r="A16" s="54"/>
      <c r="B16" s="55"/>
      <c r="C16" s="169" t="s">
        <v>107</v>
      </c>
      <c r="D16" s="169" t="s">
        <v>108</v>
      </c>
    </row>
    <row r="17" spans="1:5" s="3" customFormat="1" ht="15" customHeight="1" x14ac:dyDescent="0.25">
      <c r="A17" s="56"/>
      <c r="B17" s="57"/>
      <c r="C17" s="169" t="s">
        <v>109</v>
      </c>
      <c r="D17" s="169" t="s">
        <v>110</v>
      </c>
    </row>
    <row r="18" spans="1:5" s="3" customFormat="1" ht="14.25" customHeight="1" x14ac:dyDescent="0.25">
      <c r="A18" s="12" t="s">
        <v>5</v>
      </c>
      <c r="B18" s="13" t="s">
        <v>17</v>
      </c>
      <c r="C18" s="121" t="s">
        <v>92</v>
      </c>
      <c r="D18" s="122"/>
    </row>
    <row r="19" spans="1:5" s="3" customFormat="1" ht="23.25" x14ac:dyDescent="0.25">
      <c r="A19" s="12" t="s">
        <v>6</v>
      </c>
      <c r="B19" s="14" t="s">
        <v>18</v>
      </c>
      <c r="C19" s="123" t="s">
        <v>55</v>
      </c>
      <c r="D19" s="124"/>
    </row>
    <row r="20" spans="1:5" s="3" customFormat="1" ht="16.5" customHeight="1" x14ac:dyDescent="0.25">
      <c r="A20" s="12" t="s">
        <v>7</v>
      </c>
      <c r="B20" s="13" t="s">
        <v>19</v>
      </c>
      <c r="C20" s="119" t="s">
        <v>20</v>
      </c>
      <c r="D20" s="120"/>
    </row>
    <row r="21" spans="1:5" s="3" customFormat="1" ht="16.5" customHeight="1" x14ac:dyDescent="0.25">
      <c r="A21" s="23"/>
      <c r="B21" s="24"/>
      <c r="C21" s="23"/>
      <c r="D21" s="23"/>
    </row>
    <row r="22" spans="1:5" s="5" customFormat="1" ht="15.75" customHeight="1" x14ac:dyDescent="0.25">
      <c r="A22" s="8" t="s">
        <v>21</v>
      </c>
      <c r="B22" s="16"/>
      <c r="C22" s="16"/>
      <c r="D22" s="16"/>
    </row>
    <row r="23" spans="1:5" s="5" customFormat="1" ht="15.75" customHeight="1" x14ac:dyDescent="0.25">
      <c r="A23" s="15"/>
      <c r="B23" s="16"/>
      <c r="C23" s="16"/>
      <c r="D23" s="16"/>
    </row>
    <row r="24" spans="1:5" ht="21.75" customHeight="1" x14ac:dyDescent="0.25">
      <c r="A24" s="6"/>
      <c r="B24" s="17" t="s">
        <v>22</v>
      </c>
      <c r="C24" s="7" t="s">
        <v>23</v>
      </c>
      <c r="D24" s="9" t="s">
        <v>24</v>
      </c>
    </row>
    <row r="25" spans="1:5" s="5" customFormat="1" ht="28.5" customHeight="1" x14ac:dyDescent="0.25">
      <c r="A25" s="125" t="s">
        <v>27</v>
      </c>
      <c r="B25" s="126"/>
      <c r="C25" s="126"/>
      <c r="D25" s="127"/>
    </row>
    <row r="26" spans="1:5" s="5" customFormat="1" ht="15" customHeight="1" x14ac:dyDescent="0.25">
      <c r="A26" s="27"/>
      <c r="B26" s="28"/>
      <c r="C26" s="28"/>
      <c r="D26" s="29"/>
    </row>
    <row r="27" spans="1:5" ht="13.5" customHeight="1" x14ac:dyDescent="0.25">
      <c r="A27" s="7">
        <v>1</v>
      </c>
      <c r="B27" s="6" t="s">
        <v>88</v>
      </c>
      <c r="C27" s="6" t="s">
        <v>25</v>
      </c>
      <c r="D27" s="6" t="s">
        <v>26</v>
      </c>
    </row>
    <row r="28" spans="1:5" x14ac:dyDescent="0.25">
      <c r="A28" s="19" t="s">
        <v>28</v>
      </c>
      <c r="B28" s="18"/>
      <c r="C28" s="18"/>
      <c r="D28" s="18"/>
    </row>
    <row r="29" spans="1:5" ht="12.75" customHeight="1" x14ac:dyDescent="0.25">
      <c r="A29" s="7">
        <v>1</v>
      </c>
      <c r="B29" s="6" t="s">
        <v>89</v>
      </c>
      <c r="C29" s="6" t="s">
        <v>90</v>
      </c>
      <c r="D29" s="6" t="s">
        <v>91</v>
      </c>
      <c r="E29" t="s">
        <v>86</v>
      </c>
    </row>
    <row r="30" spans="1:5" x14ac:dyDescent="0.25">
      <c r="A30" s="19" t="s">
        <v>43</v>
      </c>
      <c r="B30" s="18"/>
      <c r="C30" s="18"/>
      <c r="D30" s="18"/>
    </row>
    <row r="31" spans="1:5" ht="13.5" customHeight="1" x14ac:dyDescent="0.25">
      <c r="A31" s="19" t="s">
        <v>44</v>
      </c>
      <c r="B31" s="18"/>
      <c r="C31" s="18"/>
      <c r="D31" s="18"/>
    </row>
    <row r="32" spans="1:5" ht="12" customHeight="1" x14ac:dyDescent="0.25">
      <c r="A32" s="7">
        <v>1</v>
      </c>
      <c r="B32" s="6" t="s">
        <v>171</v>
      </c>
      <c r="C32" s="6" t="s">
        <v>114</v>
      </c>
      <c r="D32" s="6" t="s">
        <v>29</v>
      </c>
    </row>
    <row r="33" spans="1:4" x14ac:dyDescent="0.25">
      <c r="A33" s="19" t="s">
        <v>30</v>
      </c>
      <c r="B33" s="18"/>
      <c r="C33" s="18"/>
      <c r="D33" s="18"/>
    </row>
    <row r="34" spans="1:4" ht="14.25" customHeight="1" x14ac:dyDescent="0.25">
      <c r="A34" s="7">
        <v>1</v>
      </c>
      <c r="B34" s="6" t="s">
        <v>31</v>
      </c>
      <c r="C34" s="6" t="s">
        <v>25</v>
      </c>
      <c r="D34" s="6" t="s">
        <v>32</v>
      </c>
    </row>
    <row r="35" spans="1:4" ht="13.5" customHeight="1" x14ac:dyDescent="0.25">
      <c r="A35" s="19" t="s">
        <v>33</v>
      </c>
      <c r="B35" s="18"/>
      <c r="C35" s="18"/>
      <c r="D35" s="18"/>
    </row>
    <row r="36" spans="1:4" x14ac:dyDescent="0.25">
      <c r="A36" s="7">
        <v>1</v>
      </c>
      <c r="B36" s="6" t="s">
        <v>34</v>
      </c>
      <c r="C36" s="6" t="s">
        <v>25</v>
      </c>
      <c r="D36" s="6" t="s">
        <v>26</v>
      </c>
    </row>
    <row r="37" spans="1:4" x14ac:dyDescent="0.25">
      <c r="A37" s="26"/>
      <c r="B37" s="11"/>
      <c r="C37" s="11"/>
      <c r="D37" s="11"/>
    </row>
    <row r="38" spans="1:4" x14ac:dyDescent="0.25">
      <c r="A38" s="4" t="s">
        <v>49</v>
      </c>
      <c r="B38" s="18"/>
      <c r="C38" s="18"/>
      <c r="D38" s="18"/>
    </row>
    <row r="39" spans="1:4" x14ac:dyDescent="0.25">
      <c r="A39" s="7">
        <v>1</v>
      </c>
      <c r="B39" s="6" t="s">
        <v>35</v>
      </c>
      <c r="C39" s="116">
        <v>1965</v>
      </c>
      <c r="D39" s="116"/>
    </row>
    <row r="40" spans="1:4" x14ac:dyDescent="0.25">
      <c r="A40" s="7">
        <v>2</v>
      </c>
      <c r="B40" s="6" t="s">
        <v>37</v>
      </c>
      <c r="C40" s="116" t="s">
        <v>93</v>
      </c>
      <c r="D40" s="116"/>
    </row>
    <row r="41" spans="1:4" ht="15" customHeight="1" x14ac:dyDescent="0.25">
      <c r="A41" s="7">
        <v>3</v>
      </c>
      <c r="B41" s="6" t="s">
        <v>38</v>
      </c>
      <c r="C41" s="116" t="s">
        <v>94</v>
      </c>
      <c r="D41" s="116"/>
    </row>
    <row r="42" spans="1:4" x14ac:dyDescent="0.25">
      <c r="A42" s="7">
        <v>4</v>
      </c>
      <c r="B42" s="6" t="s">
        <v>36</v>
      </c>
      <c r="C42" s="116" t="s">
        <v>56</v>
      </c>
      <c r="D42" s="116"/>
    </row>
    <row r="43" spans="1:4" x14ac:dyDescent="0.25">
      <c r="A43" s="107">
        <v>5</v>
      </c>
      <c r="B43" s="6" t="s">
        <v>39</v>
      </c>
      <c r="C43" s="116" t="s">
        <v>56</v>
      </c>
      <c r="D43" s="116"/>
    </row>
    <row r="44" spans="1:4" x14ac:dyDescent="0.25">
      <c r="A44" s="107">
        <v>6</v>
      </c>
      <c r="B44" s="6" t="s">
        <v>40</v>
      </c>
      <c r="C44" s="115" t="s">
        <v>162</v>
      </c>
      <c r="D44" s="115"/>
    </row>
    <row r="45" spans="1:4" ht="15" customHeight="1" x14ac:dyDescent="0.25">
      <c r="A45" s="107">
        <v>7</v>
      </c>
      <c r="B45" s="6" t="s">
        <v>41</v>
      </c>
      <c r="C45" s="115" t="s">
        <v>164</v>
      </c>
      <c r="D45" s="115"/>
    </row>
    <row r="46" spans="1:4" x14ac:dyDescent="0.25">
      <c r="A46" s="107">
        <v>8</v>
      </c>
      <c r="B46" s="6" t="s">
        <v>42</v>
      </c>
      <c r="C46" s="113" t="s">
        <v>145</v>
      </c>
      <c r="D46" s="114"/>
    </row>
    <row r="47" spans="1:4" x14ac:dyDescent="0.25">
      <c r="A47" s="107">
        <v>9</v>
      </c>
      <c r="B47" s="6" t="s">
        <v>169</v>
      </c>
      <c r="C47" s="113" t="s">
        <v>163</v>
      </c>
      <c r="D47" s="114"/>
    </row>
    <row r="48" spans="1:4" x14ac:dyDescent="0.25">
      <c r="A48" s="107">
        <v>10</v>
      </c>
      <c r="B48" s="6" t="s">
        <v>170</v>
      </c>
      <c r="C48" s="107" t="s">
        <v>144</v>
      </c>
      <c r="D48" s="63"/>
    </row>
    <row r="49" spans="1:1" ht="15" customHeight="1" x14ac:dyDescent="0.25">
      <c r="A49" s="4"/>
    </row>
    <row r="50" spans="1:1" x14ac:dyDescent="0.25">
      <c r="A50" s="4"/>
    </row>
    <row r="52" spans="1:1" ht="15" customHeight="1" x14ac:dyDescent="0.25"/>
  </sheetData>
  <mergeCells count="16">
    <mergeCell ref="C42:D42"/>
    <mergeCell ref="C20:D20"/>
    <mergeCell ref="A25:D25"/>
    <mergeCell ref="C39:D39"/>
    <mergeCell ref="C40:D40"/>
    <mergeCell ref="C41:D41"/>
    <mergeCell ref="C8:D8"/>
    <mergeCell ref="C9:D9"/>
    <mergeCell ref="C10:D10"/>
    <mergeCell ref="C18:D18"/>
    <mergeCell ref="C19:D19"/>
    <mergeCell ref="C47:D47"/>
    <mergeCell ref="C44:D44"/>
    <mergeCell ref="C45:D45"/>
    <mergeCell ref="C46:D46"/>
    <mergeCell ref="C43:D43"/>
  </mergeCells>
  <hyperlinks>
    <hyperlink ref="C19" r:id="rId1" display="ukl2006@mail.ru"/>
    <hyperlink ref="C18" r:id="rId2"/>
  </hyperlinks>
  <pageMargins left="0.74" right="0" top="0.74803149606299213" bottom="0.75" header="0.31496062992125984" footer="0.31496062992125984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96"/>
  <sheetViews>
    <sheetView topLeftCell="A37" zoomScale="130" zoomScaleNormal="130" workbookViewId="0">
      <selection activeCell="K58" sqref="K58"/>
    </sheetView>
  </sheetViews>
  <sheetFormatPr defaultRowHeight="15" x14ac:dyDescent="0.25"/>
  <cols>
    <col min="1" max="1" width="15.85546875" customWidth="1"/>
    <col min="2" max="2" width="13.42578125" style="32" customWidth="1"/>
    <col min="3" max="3" width="8.5703125" style="94" customWidth="1"/>
    <col min="4" max="4" width="8.28515625" style="102" customWidth="1"/>
    <col min="5" max="5" width="9" customWidth="1"/>
    <col min="6" max="6" width="9.7109375" customWidth="1"/>
    <col min="7" max="7" width="9.42578125" customWidth="1"/>
    <col min="8" max="8" width="12.7109375" customWidth="1"/>
  </cols>
  <sheetData>
    <row r="1" spans="1:8" x14ac:dyDescent="0.25">
      <c r="A1" s="4" t="s">
        <v>121</v>
      </c>
      <c r="B1"/>
      <c r="C1" s="87"/>
      <c r="D1" s="87"/>
    </row>
    <row r="2" spans="1:8" ht="13.5" customHeight="1" x14ac:dyDescent="0.25">
      <c r="A2" s="4" t="s">
        <v>146</v>
      </c>
      <c r="B2"/>
      <c r="C2" s="87"/>
      <c r="D2" s="87"/>
    </row>
    <row r="3" spans="1:8" ht="56.25" customHeight="1" x14ac:dyDescent="0.25">
      <c r="A3" s="154" t="s">
        <v>62</v>
      </c>
      <c r="B3" s="150"/>
      <c r="C3" s="88" t="s">
        <v>63</v>
      </c>
      <c r="D3" s="86" t="s">
        <v>64</v>
      </c>
      <c r="E3" s="30" t="s">
        <v>65</v>
      </c>
      <c r="F3" s="30" t="s">
        <v>66</v>
      </c>
      <c r="G3" s="39" t="s">
        <v>67</v>
      </c>
      <c r="H3" s="30" t="s">
        <v>68</v>
      </c>
    </row>
    <row r="4" spans="1:8" ht="24.75" customHeight="1" x14ac:dyDescent="0.25">
      <c r="A4" s="159" t="s">
        <v>147</v>
      </c>
      <c r="B4" s="160"/>
      <c r="C4" s="88"/>
      <c r="D4" s="86">
        <v>-214.21</v>
      </c>
      <c r="E4" s="30"/>
      <c r="F4" s="30"/>
      <c r="G4" s="39"/>
      <c r="H4" s="30"/>
    </row>
    <row r="5" spans="1:8" ht="16.5" customHeight="1" x14ac:dyDescent="0.25">
      <c r="A5" s="65" t="s">
        <v>118</v>
      </c>
      <c r="B5" s="66"/>
      <c r="C5" s="88"/>
      <c r="D5" s="86">
        <v>263.89999999999998</v>
      </c>
      <c r="E5" s="30"/>
      <c r="F5" s="30"/>
      <c r="G5" s="39"/>
      <c r="H5" s="30"/>
    </row>
    <row r="6" spans="1:8" ht="14.25" customHeight="1" x14ac:dyDescent="0.25">
      <c r="A6" s="65" t="s">
        <v>119</v>
      </c>
      <c r="B6" s="66"/>
      <c r="C6" s="88"/>
      <c r="D6" s="86">
        <v>-478.11</v>
      </c>
      <c r="E6" s="30"/>
      <c r="F6" s="30"/>
      <c r="G6" s="39"/>
      <c r="H6" s="30"/>
    </row>
    <row r="7" spans="1:8" ht="15" customHeight="1" x14ac:dyDescent="0.25">
      <c r="A7" s="156" t="s">
        <v>148</v>
      </c>
      <c r="B7" s="138"/>
      <c r="C7" s="138"/>
      <c r="D7" s="138"/>
      <c r="E7" s="138"/>
      <c r="F7" s="138"/>
      <c r="G7" s="138"/>
      <c r="H7" s="132"/>
    </row>
    <row r="8" spans="1:8" ht="17.25" customHeight="1" x14ac:dyDescent="0.25">
      <c r="A8" s="154" t="s">
        <v>69</v>
      </c>
      <c r="B8" s="137"/>
      <c r="C8" s="89">
        <f>C12+C15+C18+C21</f>
        <v>16.100000000000001</v>
      </c>
      <c r="D8" s="99">
        <v>-380.93</v>
      </c>
      <c r="E8" s="99">
        <f>E12+E15+E18+E21</f>
        <v>677.74</v>
      </c>
      <c r="F8" s="99">
        <f>F12+F15+F18+F21</f>
        <v>644.92000000000007</v>
      </c>
      <c r="G8" s="99">
        <f>G12+G15+G18+G21</f>
        <v>644.92000000000007</v>
      </c>
      <c r="H8" s="77">
        <f>F8-E8+D8</f>
        <v>-413.74999999999994</v>
      </c>
    </row>
    <row r="9" spans="1:8" x14ac:dyDescent="0.25">
      <c r="A9" s="40" t="s">
        <v>70</v>
      </c>
      <c r="B9" s="41"/>
      <c r="C9" s="77">
        <f>C8-C10</f>
        <v>14.490000000000002</v>
      </c>
      <c r="D9" s="77">
        <v>-342.82</v>
      </c>
      <c r="E9" s="77">
        <f>E8-E10</f>
        <v>609.96600000000001</v>
      </c>
      <c r="F9" s="77">
        <f>F8-F10</f>
        <v>580.42800000000011</v>
      </c>
      <c r="G9" s="77">
        <f>G8-G10</f>
        <v>580.42800000000011</v>
      </c>
      <c r="H9" s="77">
        <f>F9-E9+D9</f>
        <v>-372.35799999999989</v>
      </c>
    </row>
    <row r="10" spans="1:8" x14ac:dyDescent="0.25">
      <c r="A10" s="155" t="s">
        <v>71</v>
      </c>
      <c r="B10" s="138"/>
      <c r="C10" s="77">
        <f>C8*10%</f>
        <v>1.6100000000000003</v>
      </c>
      <c r="D10" s="77">
        <v>-38.11</v>
      </c>
      <c r="E10" s="77">
        <f>E8*10%</f>
        <v>67.774000000000001</v>
      </c>
      <c r="F10" s="77">
        <f>F8*10%</f>
        <v>64.492000000000004</v>
      </c>
      <c r="G10" s="77">
        <f>G8*10%</f>
        <v>64.492000000000004</v>
      </c>
      <c r="H10" s="77">
        <f>F10-E10+D10</f>
        <v>-41.391999999999996</v>
      </c>
    </row>
    <row r="11" spans="1:8" ht="12.75" customHeight="1" x14ac:dyDescent="0.25">
      <c r="A11" s="156" t="s">
        <v>111</v>
      </c>
      <c r="B11" s="136"/>
      <c r="C11" s="136"/>
      <c r="D11" s="136"/>
      <c r="E11" s="136"/>
      <c r="F11" s="136"/>
      <c r="G11" s="136"/>
      <c r="H11" s="137"/>
    </row>
    <row r="12" spans="1:8" x14ac:dyDescent="0.25">
      <c r="A12" s="157" t="s">
        <v>52</v>
      </c>
      <c r="B12" s="158"/>
      <c r="C12" s="89">
        <v>5.75</v>
      </c>
      <c r="D12" s="99">
        <v>-151.12</v>
      </c>
      <c r="E12" s="31">
        <v>242.04</v>
      </c>
      <c r="F12" s="31">
        <v>230.74</v>
      </c>
      <c r="G12" s="31">
        <f>F12</f>
        <v>230.74</v>
      </c>
      <c r="H12" s="77">
        <f>F12-E12+D12</f>
        <v>-162.41999999999999</v>
      </c>
    </row>
    <row r="13" spans="1:8" x14ac:dyDescent="0.25">
      <c r="A13" s="40" t="s">
        <v>70</v>
      </c>
      <c r="B13" s="41"/>
      <c r="C13" s="77">
        <f>C12-C14</f>
        <v>5.1749999999999998</v>
      </c>
      <c r="D13" s="77">
        <v>-136</v>
      </c>
      <c r="E13" s="77">
        <f>E12-E14</f>
        <v>217.83599999999998</v>
      </c>
      <c r="F13" s="77">
        <f>F12-F14</f>
        <v>207.666</v>
      </c>
      <c r="G13" s="77">
        <f>G12-G14</f>
        <v>207.666</v>
      </c>
      <c r="H13" s="77">
        <f>F13-E13+D13</f>
        <v>-146.16999999999999</v>
      </c>
    </row>
    <row r="14" spans="1:8" x14ac:dyDescent="0.25">
      <c r="A14" s="155" t="s">
        <v>71</v>
      </c>
      <c r="B14" s="138"/>
      <c r="C14" s="77">
        <f>C12*10%</f>
        <v>0.57500000000000007</v>
      </c>
      <c r="D14" s="77">
        <v>-15.12</v>
      </c>
      <c r="E14" s="77">
        <f>E12*10%</f>
        <v>24.204000000000001</v>
      </c>
      <c r="F14" s="77">
        <f>F12*10%</f>
        <v>23.074000000000002</v>
      </c>
      <c r="G14" s="77">
        <f>G12*10%</f>
        <v>23.074000000000002</v>
      </c>
      <c r="H14" s="77">
        <f>F14-E14+D14</f>
        <v>-16.25</v>
      </c>
    </row>
    <row r="15" spans="1:8" ht="23.25" customHeight="1" x14ac:dyDescent="0.25">
      <c r="A15" s="157" t="s">
        <v>45</v>
      </c>
      <c r="B15" s="158"/>
      <c r="C15" s="89">
        <v>3.51</v>
      </c>
      <c r="D15" s="77">
        <v>-83.19</v>
      </c>
      <c r="E15" s="7">
        <v>147.75</v>
      </c>
      <c r="F15" s="99">
        <v>144.19999999999999</v>
      </c>
      <c r="G15" s="99">
        <f>F15</f>
        <v>144.19999999999999</v>
      </c>
      <c r="H15" s="77">
        <f t="shared" ref="H15:H23" si="0">F15-E15+D15</f>
        <v>-86.740000000000009</v>
      </c>
    </row>
    <row r="16" spans="1:8" x14ac:dyDescent="0.25">
      <c r="A16" s="40" t="s">
        <v>70</v>
      </c>
      <c r="B16" s="41"/>
      <c r="C16" s="77">
        <f>C15-C17</f>
        <v>3.1589999999999998</v>
      </c>
      <c r="D16" s="99">
        <v>-74.87</v>
      </c>
      <c r="E16" s="77">
        <f>E15-E17</f>
        <v>132.97499999999999</v>
      </c>
      <c r="F16" s="77">
        <f>F15-F17</f>
        <v>129.78</v>
      </c>
      <c r="G16" s="77">
        <f>G15-G17</f>
        <v>129.78</v>
      </c>
      <c r="H16" s="77">
        <f t="shared" si="0"/>
        <v>-78.064999999999998</v>
      </c>
    </row>
    <row r="17" spans="1:8" ht="15" customHeight="1" x14ac:dyDescent="0.25">
      <c r="A17" s="155" t="s">
        <v>71</v>
      </c>
      <c r="B17" s="138"/>
      <c r="C17" s="77">
        <f>C15*10%</f>
        <v>0.35099999999999998</v>
      </c>
      <c r="D17" s="77">
        <v>-8.32</v>
      </c>
      <c r="E17" s="77">
        <f>E15*10%</f>
        <v>14.775</v>
      </c>
      <c r="F17" s="77">
        <f>F15*10%</f>
        <v>14.42</v>
      </c>
      <c r="G17" s="77">
        <f>G15*10%</f>
        <v>14.42</v>
      </c>
      <c r="H17" s="77">
        <f t="shared" si="0"/>
        <v>-8.6750000000000007</v>
      </c>
    </row>
    <row r="18" spans="1:8" ht="13.5" customHeight="1" x14ac:dyDescent="0.25">
      <c r="A18" s="157" t="s">
        <v>53</v>
      </c>
      <c r="B18" s="158"/>
      <c r="C18" s="88">
        <v>2.41</v>
      </c>
      <c r="D18" s="77">
        <v>-57.43</v>
      </c>
      <c r="E18" s="31">
        <v>101.45</v>
      </c>
      <c r="F18" s="31">
        <v>96.74</v>
      </c>
      <c r="G18" s="31">
        <f>F18</f>
        <v>96.74</v>
      </c>
      <c r="H18" s="77">
        <f t="shared" si="0"/>
        <v>-62.140000000000008</v>
      </c>
    </row>
    <row r="19" spans="1:8" ht="13.5" customHeight="1" x14ac:dyDescent="0.25">
      <c r="A19" s="40" t="s">
        <v>70</v>
      </c>
      <c r="B19" s="41"/>
      <c r="C19" s="77">
        <f>C18-C20</f>
        <v>2.169</v>
      </c>
      <c r="D19" s="99">
        <v>-51.68</v>
      </c>
      <c r="E19" s="77">
        <f>E18-E20</f>
        <v>91.305000000000007</v>
      </c>
      <c r="F19" s="77">
        <f>F18-F20</f>
        <v>87.066000000000003</v>
      </c>
      <c r="G19" s="77">
        <f>G18-G20</f>
        <v>87.066000000000003</v>
      </c>
      <c r="H19" s="77">
        <f t="shared" si="0"/>
        <v>-55.919000000000004</v>
      </c>
    </row>
    <row r="20" spans="1:8" ht="12.75" customHeight="1" x14ac:dyDescent="0.25">
      <c r="A20" s="155" t="s">
        <v>71</v>
      </c>
      <c r="B20" s="138"/>
      <c r="C20" s="77">
        <f>C18*10%</f>
        <v>0.24100000000000002</v>
      </c>
      <c r="D20" s="77">
        <v>-5.75</v>
      </c>
      <c r="E20" s="77">
        <f>E18*10%</f>
        <v>10.145000000000001</v>
      </c>
      <c r="F20" s="77">
        <f>F18*10%</f>
        <v>9.6739999999999995</v>
      </c>
      <c r="G20" s="77">
        <f>G18*10%</f>
        <v>9.6739999999999995</v>
      </c>
      <c r="H20" s="77">
        <f t="shared" si="0"/>
        <v>-6.2210000000000019</v>
      </c>
    </row>
    <row r="21" spans="1:8" ht="14.25" customHeight="1" x14ac:dyDescent="0.25">
      <c r="A21" s="10" t="s">
        <v>112</v>
      </c>
      <c r="B21" s="42"/>
      <c r="C21" s="78">
        <v>4.43</v>
      </c>
      <c r="D21" s="77">
        <v>-89.19</v>
      </c>
      <c r="E21" s="77">
        <v>186.5</v>
      </c>
      <c r="F21" s="31">
        <v>173.24</v>
      </c>
      <c r="G21" s="31">
        <f>F21</f>
        <v>173.24</v>
      </c>
      <c r="H21" s="77">
        <f t="shared" si="0"/>
        <v>-102.44999999999999</v>
      </c>
    </row>
    <row r="22" spans="1:8" ht="14.25" customHeight="1" x14ac:dyDescent="0.25">
      <c r="A22" s="40" t="s">
        <v>70</v>
      </c>
      <c r="B22" s="41"/>
      <c r="C22" s="77">
        <f>C21-C23</f>
        <v>3.9869999999999997</v>
      </c>
      <c r="D22" s="77">
        <v>-80.27</v>
      </c>
      <c r="E22" s="77">
        <f>E21-E23</f>
        <v>167.85</v>
      </c>
      <c r="F22" s="77">
        <f>F21-F23</f>
        <v>155.916</v>
      </c>
      <c r="G22" s="77">
        <f>G21-G23</f>
        <v>155.916</v>
      </c>
      <c r="H22" s="77">
        <f t="shared" si="0"/>
        <v>-92.203999999999994</v>
      </c>
    </row>
    <row r="23" spans="1:8" x14ac:dyDescent="0.25">
      <c r="A23" s="155" t="s">
        <v>71</v>
      </c>
      <c r="B23" s="138"/>
      <c r="C23" s="77">
        <f>C21*10%</f>
        <v>0.443</v>
      </c>
      <c r="D23" s="77">
        <v>-8.92</v>
      </c>
      <c r="E23" s="77">
        <f>E21*10%</f>
        <v>18.650000000000002</v>
      </c>
      <c r="F23" s="77">
        <f>F21*10%</f>
        <v>17.324000000000002</v>
      </c>
      <c r="G23" s="77">
        <f>G21*10%</f>
        <v>17.324000000000002</v>
      </c>
      <c r="H23" s="77">
        <f t="shared" si="0"/>
        <v>-10.246</v>
      </c>
    </row>
    <row r="24" spans="1:8" ht="9" customHeight="1" x14ac:dyDescent="0.25">
      <c r="A24" s="155"/>
      <c r="B24" s="132"/>
      <c r="C24" s="77"/>
      <c r="D24" s="77"/>
      <c r="E24" s="7"/>
      <c r="F24" s="7"/>
      <c r="G24" s="7"/>
      <c r="H24" s="77"/>
    </row>
    <row r="25" spans="1:8" ht="15" customHeight="1" x14ac:dyDescent="0.25">
      <c r="A25" s="154" t="s">
        <v>46</v>
      </c>
      <c r="B25" s="137"/>
      <c r="C25" s="78">
        <v>5.38</v>
      </c>
      <c r="D25" s="78">
        <v>-81.96</v>
      </c>
      <c r="E25" s="33">
        <v>226.48</v>
      </c>
      <c r="F25" s="33">
        <v>215.95</v>
      </c>
      <c r="G25" s="103">
        <f>G26+G27</f>
        <v>174.95500000000001</v>
      </c>
      <c r="H25" s="78">
        <f>F25-E25+D25+F25-G25</f>
        <v>-51.495000000000019</v>
      </c>
    </row>
    <row r="26" spans="1:8" ht="15" customHeight="1" x14ac:dyDescent="0.25">
      <c r="A26" s="40" t="s">
        <v>72</v>
      </c>
      <c r="B26" s="41"/>
      <c r="C26" s="77">
        <f>C25-C27</f>
        <v>4.8419999999999996</v>
      </c>
      <c r="D26" s="77">
        <v>-78.2</v>
      </c>
      <c r="E26" s="77">
        <f>E25-E27</f>
        <v>203.83199999999999</v>
      </c>
      <c r="F26" s="77">
        <f>F25-F27</f>
        <v>194.35499999999999</v>
      </c>
      <c r="G26" s="105">
        <f>G67</f>
        <v>153.36000000000001</v>
      </c>
      <c r="H26" s="78">
        <f t="shared" ref="H26:H27" si="1">F26-E26+D26+F26-G26</f>
        <v>-46.682000000000031</v>
      </c>
    </row>
    <row r="27" spans="1:8" ht="12.75" customHeight="1" x14ac:dyDescent="0.25">
      <c r="A27" s="155" t="s">
        <v>71</v>
      </c>
      <c r="B27" s="138"/>
      <c r="C27" s="77">
        <f>C25*10%</f>
        <v>0.53800000000000003</v>
      </c>
      <c r="D27" s="77">
        <v>-3.77</v>
      </c>
      <c r="E27" s="77">
        <f>E25*10%</f>
        <v>22.648</v>
      </c>
      <c r="F27" s="77">
        <f>F25*10%</f>
        <v>21.594999999999999</v>
      </c>
      <c r="G27" s="77">
        <f>F27</f>
        <v>21.594999999999999</v>
      </c>
      <c r="H27" s="78">
        <f t="shared" si="1"/>
        <v>-4.8230000000000004</v>
      </c>
    </row>
    <row r="28" spans="1:8" ht="11.25" customHeight="1" x14ac:dyDescent="0.25">
      <c r="A28" s="155"/>
      <c r="B28" s="132"/>
      <c r="C28" s="77"/>
      <c r="D28" s="77"/>
      <c r="E28" s="7"/>
      <c r="F28" s="7"/>
      <c r="G28" s="7"/>
      <c r="H28" s="33"/>
    </row>
    <row r="29" spans="1:8" ht="12.75" customHeight="1" x14ac:dyDescent="0.25">
      <c r="A29" s="165" t="s">
        <v>133</v>
      </c>
      <c r="B29" s="166"/>
      <c r="C29" s="77"/>
      <c r="D29" s="78">
        <v>-11.96</v>
      </c>
      <c r="E29" s="33">
        <f>E31+E32+E33+E34</f>
        <v>31.759999999999998</v>
      </c>
      <c r="F29" s="33">
        <f>F31+F32+F33+F34</f>
        <v>30.42</v>
      </c>
      <c r="G29" s="33">
        <f>G31+G32+G33+G34</f>
        <v>30.42</v>
      </c>
      <c r="H29" s="78">
        <f>F29-E29+D29+F29-G29</f>
        <v>-13.299999999999997</v>
      </c>
    </row>
    <row r="30" spans="1:8" ht="12.75" customHeight="1" x14ac:dyDescent="0.25">
      <c r="A30" s="167" t="s">
        <v>134</v>
      </c>
      <c r="B30" s="153"/>
      <c r="C30" s="77"/>
      <c r="D30" s="77"/>
      <c r="E30" s="7"/>
      <c r="F30" s="7"/>
      <c r="G30" s="7"/>
      <c r="H30" s="33"/>
    </row>
    <row r="31" spans="1:8" ht="12.75" customHeight="1" x14ac:dyDescent="0.25">
      <c r="A31" s="167" t="s">
        <v>135</v>
      </c>
      <c r="B31" s="153"/>
      <c r="C31" s="77"/>
      <c r="D31" s="77">
        <v>-0.83</v>
      </c>
      <c r="E31" s="7">
        <v>3.13</v>
      </c>
      <c r="F31" s="7">
        <v>2.92</v>
      </c>
      <c r="G31" s="7">
        <f>F31</f>
        <v>2.92</v>
      </c>
      <c r="H31" s="77">
        <f>F31-E31+D31+F31-G31</f>
        <v>-1.04</v>
      </c>
    </row>
    <row r="32" spans="1:8" ht="12.75" customHeight="1" x14ac:dyDescent="0.25">
      <c r="A32" s="167" t="s">
        <v>137</v>
      </c>
      <c r="B32" s="153"/>
      <c r="C32" s="77"/>
      <c r="D32" s="77">
        <v>-4.62</v>
      </c>
      <c r="E32" s="7">
        <v>11.44</v>
      </c>
      <c r="F32" s="7">
        <v>11.05</v>
      </c>
      <c r="G32" s="7">
        <f t="shared" ref="G32:G34" si="2">F32</f>
        <v>11.05</v>
      </c>
      <c r="H32" s="77">
        <f t="shared" ref="H32:H34" si="3">F32-E32+D32+F32-G32</f>
        <v>-5.0099999999999989</v>
      </c>
    </row>
    <row r="33" spans="1:11" ht="12.75" customHeight="1" x14ac:dyDescent="0.25">
      <c r="A33" s="167" t="s">
        <v>138</v>
      </c>
      <c r="B33" s="153"/>
      <c r="C33" s="77"/>
      <c r="D33" s="77">
        <v>-5.85</v>
      </c>
      <c r="E33" s="7">
        <v>14.02</v>
      </c>
      <c r="F33" s="7">
        <v>13.53</v>
      </c>
      <c r="G33" s="7">
        <f t="shared" si="2"/>
        <v>13.53</v>
      </c>
      <c r="H33" s="77">
        <f t="shared" si="3"/>
        <v>-6.34</v>
      </c>
    </row>
    <row r="34" spans="1:11" ht="12.75" customHeight="1" x14ac:dyDescent="0.25">
      <c r="A34" s="167" t="s">
        <v>136</v>
      </c>
      <c r="B34" s="153"/>
      <c r="C34" s="77"/>
      <c r="D34" s="77">
        <v>-0.66</v>
      </c>
      <c r="E34" s="7">
        <v>3.17</v>
      </c>
      <c r="F34" s="7">
        <v>2.92</v>
      </c>
      <c r="G34" s="7">
        <f t="shared" si="2"/>
        <v>2.92</v>
      </c>
      <c r="H34" s="77">
        <f t="shared" si="3"/>
        <v>-0.91000000000000014</v>
      </c>
    </row>
    <row r="35" spans="1:11" ht="18" customHeight="1" x14ac:dyDescent="0.25">
      <c r="A35" s="165" t="s">
        <v>166</v>
      </c>
      <c r="B35" s="153"/>
      <c r="C35" s="77"/>
      <c r="D35" s="77"/>
      <c r="E35" s="33">
        <f>E8+E25+E29</f>
        <v>935.98</v>
      </c>
      <c r="F35" s="33">
        <f t="shared" ref="F35" si="4">F8+F25+F29</f>
        <v>891.29000000000008</v>
      </c>
      <c r="G35" s="78">
        <f>G8+G25+G29</f>
        <v>850.29500000000007</v>
      </c>
      <c r="H35" s="77"/>
    </row>
    <row r="36" spans="1:11" ht="17.25" customHeight="1" x14ac:dyDescent="0.25">
      <c r="A36" s="165" t="s">
        <v>115</v>
      </c>
      <c r="B36" s="166"/>
      <c r="C36" s="77"/>
      <c r="D36" s="77"/>
      <c r="E36" s="7"/>
      <c r="F36" s="7"/>
      <c r="G36" s="7"/>
      <c r="H36" s="58"/>
    </row>
    <row r="37" spans="1:11" x14ac:dyDescent="0.25">
      <c r="A37" s="163" t="s">
        <v>116</v>
      </c>
      <c r="B37" s="164"/>
      <c r="C37" s="77"/>
      <c r="D37" s="77">
        <v>-3.26</v>
      </c>
      <c r="E37" s="77">
        <v>0</v>
      </c>
      <c r="F37" s="77">
        <v>7.0000000000000007E-2</v>
      </c>
      <c r="G37" s="104">
        <v>7.0000000000000007E-2</v>
      </c>
      <c r="H37" s="78">
        <f>D37+F37</f>
        <v>-3.19</v>
      </c>
    </row>
    <row r="38" spans="1:11" ht="24" customHeight="1" x14ac:dyDescent="0.25">
      <c r="A38" s="161" t="s">
        <v>124</v>
      </c>
      <c r="B38" s="162"/>
      <c r="C38" s="77"/>
      <c r="D38" s="78">
        <v>109.67</v>
      </c>
      <c r="E38" s="78">
        <v>33.56</v>
      </c>
      <c r="F38" s="78">
        <v>33.56</v>
      </c>
      <c r="G38" s="78">
        <f>G39+G40</f>
        <v>5.71</v>
      </c>
      <c r="H38" s="78">
        <f>F38-E38+D38+F38-G38</f>
        <v>137.52000000000001</v>
      </c>
    </row>
    <row r="39" spans="1:11" ht="13.5" customHeight="1" x14ac:dyDescent="0.25">
      <c r="A39" s="139" t="s">
        <v>122</v>
      </c>
      <c r="B39" s="140"/>
      <c r="C39" s="77"/>
      <c r="D39" s="77">
        <v>111.6</v>
      </c>
      <c r="E39" s="77">
        <f>E38-E40</f>
        <v>27.85</v>
      </c>
      <c r="F39" s="77">
        <f>F38-F40</f>
        <v>27.85</v>
      </c>
      <c r="G39" s="77">
        <v>0</v>
      </c>
      <c r="H39" s="106">
        <f>F39-E39+D39+F39-G39</f>
        <v>139.44999999999999</v>
      </c>
      <c r="J39" s="102"/>
      <c r="K39" s="102"/>
    </row>
    <row r="40" spans="1:11" ht="13.5" customHeight="1" x14ac:dyDescent="0.25">
      <c r="A40" s="60" t="s">
        <v>54</v>
      </c>
      <c r="B40" s="61"/>
      <c r="C40" s="77"/>
      <c r="D40" s="77">
        <v>-1.93</v>
      </c>
      <c r="E40" s="77">
        <v>5.71</v>
      </c>
      <c r="F40" s="77">
        <v>5.71</v>
      </c>
      <c r="G40" s="77">
        <f>F40</f>
        <v>5.71</v>
      </c>
      <c r="H40" s="106">
        <f>F40-E40+D40+F40-G40</f>
        <v>-1.9299999999999997</v>
      </c>
      <c r="I40" s="102"/>
      <c r="J40" s="102"/>
    </row>
    <row r="41" spans="1:11" ht="13.5" customHeight="1" x14ac:dyDescent="0.25">
      <c r="A41" s="151" t="s">
        <v>125</v>
      </c>
      <c r="B41" s="137"/>
      <c r="C41" s="77"/>
      <c r="D41" s="77"/>
      <c r="E41" s="77"/>
      <c r="F41" s="77"/>
      <c r="G41" s="77"/>
      <c r="H41" s="78"/>
    </row>
    <row r="42" spans="1:11" ht="12.75" customHeight="1" x14ac:dyDescent="0.25">
      <c r="A42" s="152" t="s">
        <v>126</v>
      </c>
      <c r="B42" s="153"/>
      <c r="C42" s="77" t="s">
        <v>127</v>
      </c>
      <c r="D42" s="77">
        <v>8.9700000000000006</v>
      </c>
      <c r="E42" s="78">
        <v>3.6</v>
      </c>
      <c r="F42" s="78">
        <v>3.6</v>
      </c>
      <c r="G42" s="78">
        <v>0.61</v>
      </c>
      <c r="H42" s="78">
        <f>F42+D42-G42</f>
        <v>11.96</v>
      </c>
    </row>
    <row r="43" spans="1:11" ht="12.75" customHeight="1" x14ac:dyDescent="0.25">
      <c r="A43" s="152" t="s">
        <v>128</v>
      </c>
      <c r="B43" s="153"/>
      <c r="C43" s="77"/>
      <c r="D43" s="77">
        <v>0</v>
      </c>
      <c r="E43" s="78">
        <v>0.61</v>
      </c>
      <c r="F43" s="77">
        <v>0.61</v>
      </c>
      <c r="G43" s="77">
        <v>0.61</v>
      </c>
      <c r="H43" s="77">
        <v>0</v>
      </c>
    </row>
    <row r="44" spans="1:11" ht="12.75" customHeight="1" x14ac:dyDescent="0.25">
      <c r="A44" s="75" t="s">
        <v>129</v>
      </c>
      <c r="B44" s="76"/>
      <c r="C44" s="77" t="s">
        <v>130</v>
      </c>
      <c r="D44" s="77">
        <v>11.97</v>
      </c>
      <c r="E44" s="78">
        <v>4.8</v>
      </c>
      <c r="F44" s="78">
        <v>4.8</v>
      </c>
      <c r="G44" s="78">
        <v>0.81</v>
      </c>
      <c r="H44" s="78">
        <f>F44+D44-G44</f>
        <v>15.959999999999999</v>
      </c>
    </row>
    <row r="45" spans="1:11" ht="12.75" customHeight="1" x14ac:dyDescent="0.25">
      <c r="A45" s="152" t="s">
        <v>54</v>
      </c>
      <c r="B45" s="153"/>
      <c r="C45" s="77"/>
      <c r="D45" s="77">
        <v>0</v>
      </c>
      <c r="E45" s="78">
        <v>0.81</v>
      </c>
      <c r="F45" s="77">
        <v>0.81</v>
      </c>
      <c r="G45" s="77">
        <v>0.81</v>
      </c>
      <c r="H45" s="77">
        <v>0</v>
      </c>
    </row>
    <row r="46" spans="1:11" ht="12.75" customHeight="1" x14ac:dyDescent="0.25">
      <c r="A46" s="75" t="s">
        <v>153</v>
      </c>
      <c r="B46" s="76"/>
      <c r="C46" s="77" t="s">
        <v>131</v>
      </c>
      <c r="D46" s="77">
        <v>7.5</v>
      </c>
      <c r="E46" s="78">
        <v>3</v>
      </c>
      <c r="F46" s="78">
        <v>3</v>
      </c>
      <c r="G46" s="78">
        <f>G47</f>
        <v>0.51</v>
      </c>
      <c r="H46" s="78">
        <f>F46+D46-G46</f>
        <v>9.99</v>
      </c>
    </row>
    <row r="47" spans="1:11" ht="12.75" customHeight="1" x14ac:dyDescent="0.25">
      <c r="A47" s="152" t="s">
        <v>54</v>
      </c>
      <c r="B47" s="153"/>
      <c r="C47" s="77"/>
      <c r="D47" s="77">
        <v>0</v>
      </c>
      <c r="E47" s="78">
        <v>0.51</v>
      </c>
      <c r="F47" s="78">
        <v>0.51</v>
      </c>
      <c r="G47" s="78">
        <v>0.51</v>
      </c>
      <c r="H47" s="77">
        <v>0</v>
      </c>
    </row>
    <row r="48" spans="1:11" ht="12.75" customHeight="1" x14ac:dyDescent="0.25">
      <c r="A48" s="152" t="s">
        <v>132</v>
      </c>
      <c r="B48" s="153"/>
      <c r="C48" s="77" t="s">
        <v>131</v>
      </c>
      <c r="D48" s="77">
        <v>11.27</v>
      </c>
      <c r="E48" s="78">
        <v>4.8</v>
      </c>
      <c r="F48" s="78">
        <v>4.8</v>
      </c>
      <c r="G48" s="78">
        <v>0.82</v>
      </c>
      <c r="H48" s="78">
        <f>F48+D48-G48</f>
        <v>15.25</v>
      </c>
    </row>
    <row r="49" spans="1:9" ht="14.25" customHeight="1" x14ac:dyDescent="0.25">
      <c r="A49" s="152" t="s">
        <v>54</v>
      </c>
      <c r="B49" s="153"/>
      <c r="C49" s="77"/>
      <c r="D49" s="77">
        <v>0</v>
      </c>
      <c r="E49" s="77">
        <v>0.82</v>
      </c>
      <c r="F49" s="77">
        <v>0.82</v>
      </c>
      <c r="G49" s="77">
        <v>0.82</v>
      </c>
      <c r="H49" s="77">
        <v>0</v>
      </c>
    </row>
    <row r="50" spans="1:9" ht="14.25" customHeight="1" x14ac:dyDescent="0.25">
      <c r="A50" s="144" t="s">
        <v>139</v>
      </c>
      <c r="B50" s="145"/>
      <c r="C50" s="77"/>
      <c r="D50" s="77">
        <v>114.52</v>
      </c>
      <c r="E50" s="78">
        <v>11.4</v>
      </c>
      <c r="F50" s="78">
        <v>11.4</v>
      </c>
      <c r="G50" s="78">
        <v>5.36</v>
      </c>
      <c r="H50" s="77">
        <f>D50+F50-G50</f>
        <v>120.56</v>
      </c>
    </row>
    <row r="51" spans="1:9" ht="14.25" customHeight="1" x14ac:dyDescent="0.25">
      <c r="A51" s="146" t="s">
        <v>140</v>
      </c>
      <c r="B51" s="147"/>
      <c r="C51" s="77"/>
      <c r="D51" s="77">
        <v>0</v>
      </c>
      <c r="E51" s="77">
        <v>5.36</v>
      </c>
      <c r="F51" s="77">
        <v>5.36</v>
      </c>
      <c r="G51" s="77">
        <v>5.36</v>
      </c>
      <c r="H51" s="77">
        <v>0</v>
      </c>
    </row>
    <row r="52" spans="1:9" ht="14.25" customHeight="1" x14ac:dyDescent="0.25">
      <c r="A52" s="146" t="s">
        <v>141</v>
      </c>
      <c r="B52" s="147"/>
      <c r="C52" s="77"/>
      <c r="D52" s="77">
        <v>114.52</v>
      </c>
      <c r="E52" s="77">
        <v>6.04</v>
      </c>
      <c r="F52" s="77">
        <v>6.04</v>
      </c>
      <c r="G52" s="77">
        <v>0</v>
      </c>
      <c r="H52" s="77">
        <f>D52+F52-G52</f>
        <v>120.56</v>
      </c>
    </row>
    <row r="53" spans="1:9" ht="14.25" customHeight="1" x14ac:dyDescent="0.25">
      <c r="A53" s="146" t="s">
        <v>142</v>
      </c>
      <c r="B53" s="145"/>
      <c r="C53" s="77"/>
      <c r="D53" s="77"/>
      <c r="E53" s="78">
        <f>E37+E38+E42+E44+E46+E48+E50</f>
        <v>61.16</v>
      </c>
      <c r="F53" s="33">
        <f>F37+F38+F42+F44+F46+F48+F50</f>
        <v>61.23</v>
      </c>
      <c r="G53" s="33">
        <f>G37+G38+G42+G44+G46+G48+G50</f>
        <v>13.89</v>
      </c>
      <c r="H53" s="7"/>
    </row>
    <row r="54" spans="1:9" ht="18.75" customHeight="1" x14ac:dyDescent="0.25">
      <c r="A54" s="152" t="s">
        <v>166</v>
      </c>
      <c r="B54" s="153"/>
      <c r="C54" s="77"/>
      <c r="D54" s="77"/>
      <c r="E54" s="33">
        <f>E35+E53</f>
        <v>997.14</v>
      </c>
      <c r="F54" s="33">
        <f>F35+F53</f>
        <v>952.5200000000001</v>
      </c>
      <c r="G54" s="78">
        <f>G35+G53</f>
        <v>864.18500000000006</v>
      </c>
      <c r="H54" s="7"/>
    </row>
    <row r="55" spans="1:9" ht="14.25" customHeight="1" x14ac:dyDescent="0.25">
      <c r="A55" s="141" t="s">
        <v>120</v>
      </c>
      <c r="B55" s="142"/>
      <c r="C55" s="90"/>
      <c r="D55" s="90">
        <f>D4</f>
        <v>-214.21</v>
      </c>
      <c r="E55" s="71"/>
      <c r="F55" s="71"/>
      <c r="G55" s="58"/>
      <c r="H55" s="90">
        <f>F54-E54+D55+F54-G54</f>
        <v>-170.49499999999989</v>
      </c>
    </row>
    <row r="56" spans="1:9" ht="23.25" customHeight="1" x14ac:dyDescent="0.25">
      <c r="A56" s="141" t="s">
        <v>149</v>
      </c>
      <c r="B56" s="143"/>
      <c r="C56" s="91"/>
      <c r="D56" s="91"/>
      <c r="E56" s="72"/>
      <c r="F56" s="73"/>
      <c r="G56" s="73"/>
      <c r="H56" s="72">
        <f>H57+H58</f>
        <v>-170.49499999999995</v>
      </c>
      <c r="I56" s="102"/>
    </row>
    <row r="57" spans="1:9" ht="14.25" customHeight="1" x14ac:dyDescent="0.25">
      <c r="A57" s="141" t="s">
        <v>118</v>
      </c>
      <c r="B57" s="143"/>
      <c r="C57" s="91"/>
      <c r="D57" s="91"/>
      <c r="E57" s="72"/>
      <c r="F57" s="73"/>
      <c r="G57" s="73"/>
      <c r="H57" s="72">
        <f>H39+H42+H44+H46+H48+H50</f>
        <v>313.17</v>
      </c>
    </row>
    <row r="58" spans="1:9" ht="14.25" customHeight="1" x14ac:dyDescent="0.25">
      <c r="A58" s="141" t="s">
        <v>119</v>
      </c>
      <c r="B58" s="142"/>
      <c r="C58" s="91"/>
      <c r="D58" s="91"/>
      <c r="E58" s="72"/>
      <c r="F58" s="73"/>
      <c r="G58" s="73"/>
      <c r="H58" s="72">
        <f>H8+H25+H29+H37+H40</f>
        <v>-483.66499999999996</v>
      </c>
    </row>
    <row r="59" spans="1:9" ht="14.25" customHeight="1" x14ac:dyDescent="0.25">
      <c r="A59" s="82"/>
      <c r="B59" s="83"/>
      <c r="C59" s="92"/>
      <c r="D59" s="92"/>
      <c r="E59" s="84"/>
      <c r="F59" s="85"/>
      <c r="G59" s="85"/>
      <c r="H59" s="84"/>
    </row>
    <row r="60" spans="1:9" ht="14.25" customHeight="1" x14ac:dyDescent="0.25">
      <c r="A60" s="67"/>
      <c r="B60" s="68"/>
      <c r="C60" s="93"/>
      <c r="D60" s="93"/>
      <c r="E60" s="70"/>
      <c r="F60" s="70"/>
      <c r="G60" s="70"/>
      <c r="H60" s="69"/>
    </row>
    <row r="61" spans="1:9" ht="15" customHeight="1" x14ac:dyDescent="0.25">
      <c r="A61" s="20" t="s">
        <v>150</v>
      </c>
      <c r="D61" s="100"/>
      <c r="E61" s="21"/>
      <c r="F61" s="21"/>
      <c r="G61" s="21"/>
    </row>
    <row r="62" spans="1:9" s="62" customFormat="1" ht="17.25" customHeight="1" x14ac:dyDescent="0.25">
      <c r="A62" s="130" t="s">
        <v>57</v>
      </c>
      <c r="B62" s="138"/>
      <c r="C62" s="138"/>
      <c r="D62" s="132"/>
      <c r="E62" s="34" t="s">
        <v>58</v>
      </c>
      <c r="F62" s="34" t="s">
        <v>59</v>
      </c>
      <c r="G62" s="34" t="s">
        <v>117</v>
      </c>
      <c r="H62" s="6" t="s">
        <v>123</v>
      </c>
    </row>
    <row r="63" spans="1:9" s="64" customFormat="1" ht="16.5" customHeight="1" x14ac:dyDescent="0.25">
      <c r="A63" s="135" t="s">
        <v>154</v>
      </c>
      <c r="B63" s="136"/>
      <c r="C63" s="136"/>
      <c r="D63" s="137"/>
      <c r="E63" s="35">
        <v>43586</v>
      </c>
      <c r="F63" s="34">
        <v>1</v>
      </c>
      <c r="G63" s="36">
        <v>14.5</v>
      </c>
      <c r="H63" s="6" t="s">
        <v>155</v>
      </c>
    </row>
    <row r="64" spans="1:9" s="79" customFormat="1" ht="16.5" customHeight="1" x14ac:dyDescent="0.25">
      <c r="A64" s="135" t="s">
        <v>156</v>
      </c>
      <c r="B64" s="136"/>
      <c r="C64" s="136"/>
      <c r="D64" s="137"/>
      <c r="E64" s="35">
        <v>43739</v>
      </c>
      <c r="F64" s="34">
        <v>1</v>
      </c>
      <c r="G64" s="36">
        <v>39.9</v>
      </c>
      <c r="H64" s="6" t="s">
        <v>155</v>
      </c>
    </row>
    <row r="65" spans="1:8" s="79" customFormat="1" ht="16.5" customHeight="1" x14ac:dyDescent="0.25">
      <c r="A65" s="135" t="s">
        <v>157</v>
      </c>
      <c r="B65" s="136"/>
      <c r="C65" s="136"/>
      <c r="D65" s="137"/>
      <c r="E65" s="35">
        <v>43709</v>
      </c>
      <c r="F65" s="34" t="s">
        <v>158</v>
      </c>
      <c r="G65" s="36">
        <v>19.66</v>
      </c>
      <c r="H65" s="6" t="s">
        <v>159</v>
      </c>
    </row>
    <row r="66" spans="1:8" s="74" customFormat="1" ht="16.5" customHeight="1" x14ac:dyDescent="0.25">
      <c r="A66" s="135" t="s">
        <v>160</v>
      </c>
      <c r="B66" s="136"/>
      <c r="C66" s="136"/>
      <c r="D66" s="137"/>
      <c r="E66" s="35">
        <v>43709</v>
      </c>
      <c r="F66" s="34" t="s">
        <v>161</v>
      </c>
      <c r="G66" s="36">
        <v>79.3</v>
      </c>
      <c r="H66" s="6" t="s">
        <v>159</v>
      </c>
    </row>
    <row r="67" spans="1:8" s="112" customFormat="1" ht="16.5" customHeight="1" x14ac:dyDescent="0.25">
      <c r="A67" s="148" t="s">
        <v>8</v>
      </c>
      <c r="B67" s="149"/>
      <c r="C67" s="149"/>
      <c r="D67" s="150"/>
      <c r="E67" s="108"/>
      <c r="F67" s="109"/>
      <c r="G67" s="110">
        <f>SUM(G63:G66)</f>
        <v>153.36000000000001</v>
      </c>
      <c r="H67" s="111"/>
    </row>
    <row r="68" spans="1:8" s="79" customFormat="1" ht="16.5" customHeight="1" x14ac:dyDescent="0.25">
      <c r="A68" s="43"/>
      <c r="B68" s="44"/>
      <c r="C68" s="95"/>
      <c r="D68" s="95"/>
      <c r="E68" s="80"/>
      <c r="F68" s="45"/>
      <c r="G68" s="81"/>
      <c r="H68" s="11"/>
    </row>
    <row r="69" spans="1:8" s="79" customFormat="1" ht="16.5" customHeight="1" x14ac:dyDescent="0.25">
      <c r="A69" s="43"/>
      <c r="B69" s="44"/>
      <c r="C69" s="95"/>
      <c r="D69" s="95"/>
      <c r="E69" s="80"/>
      <c r="F69" s="45"/>
      <c r="G69" s="81"/>
      <c r="H69" s="11"/>
    </row>
    <row r="70" spans="1:8" s="62" customFormat="1" ht="13.5" customHeight="1" x14ac:dyDescent="0.25">
      <c r="A70" s="20" t="s">
        <v>47</v>
      </c>
      <c r="B70" s="32"/>
      <c r="C70" s="94"/>
      <c r="D70" s="100"/>
      <c r="E70" s="21"/>
      <c r="F70" s="21"/>
      <c r="G70" s="21"/>
      <c r="H70"/>
    </row>
    <row r="71" spans="1:8" ht="22.5" customHeight="1" x14ac:dyDescent="0.25">
      <c r="A71" s="20" t="s">
        <v>48</v>
      </c>
      <c r="D71" s="100"/>
      <c r="E71" s="21"/>
      <c r="F71" s="21"/>
      <c r="G71" s="21"/>
    </row>
    <row r="72" spans="1:8" ht="14.25" customHeight="1" x14ac:dyDescent="0.25">
      <c r="A72" s="130" t="s">
        <v>61</v>
      </c>
      <c r="B72" s="138"/>
      <c r="C72" s="138"/>
      <c r="D72" s="138"/>
      <c r="E72" s="132"/>
      <c r="F72" s="38" t="s">
        <v>59</v>
      </c>
      <c r="G72" s="37" t="s">
        <v>60</v>
      </c>
    </row>
    <row r="73" spans="1:8" x14ac:dyDescent="0.25">
      <c r="A73" s="135"/>
      <c r="B73" s="136"/>
      <c r="C73" s="136"/>
      <c r="D73" s="136"/>
      <c r="E73" s="137"/>
      <c r="F73" s="34" t="s">
        <v>56</v>
      </c>
      <c r="G73" s="34">
        <v>0</v>
      </c>
    </row>
    <row r="74" spans="1:8" x14ac:dyDescent="0.25">
      <c r="A74" s="43"/>
      <c r="B74" s="44"/>
      <c r="C74" s="95"/>
      <c r="D74" s="95"/>
      <c r="E74" s="44"/>
      <c r="F74" s="45"/>
      <c r="G74" s="45"/>
    </row>
    <row r="75" spans="1:8" x14ac:dyDescent="0.25">
      <c r="A75" s="48" t="s">
        <v>73</v>
      </c>
      <c r="B75" s="49"/>
      <c r="C75" s="96"/>
      <c r="D75" s="96"/>
      <c r="E75" s="49"/>
      <c r="F75" s="34"/>
      <c r="G75" s="34"/>
    </row>
    <row r="76" spans="1:8" x14ac:dyDescent="0.25">
      <c r="A76" s="130" t="s">
        <v>74</v>
      </c>
      <c r="B76" s="131"/>
      <c r="C76" s="113" t="s">
        <v>75</v>
      </c>
      <c r="D76" s="131"/>
      <c r="E76" s="34" t="s">
        <v>76</v>
      </c>
      <c r="F76" s="34" t="s">
        <v>77</v>
      </c>
      <c r="G76" s="34" t="s">
        <v>78</v>
      </c>
    </row>
    <row r="77" spans="1:8" x14ac:dyDescent="0.25">
      <c r="A77" s="130" t="s">
        <v>96</v>
      </c>
      <c r="B77" s="131"/>
      <c r="C77" s="113" t="s">
        <v>56</v>
      </c>
      <c r="D77" s="132"/>
      <c r="E77" s="34">
        <v>6</v>
      </c>
      <c r="F77" s="34" t="s">
        <v>56</v>
      </c>
      <c r="G77" s="34" t="s">
        <v>56</v>
      </c>
    </row>
    <row r="78" spans="1:8" x14ac:dyDescent="0.25">
      <c r="A78" s="46"/>
      <c r="B78" s="47"/>
      <c r="C78" s="97"/>
      <c r="D78" s="101"/>
      <c r="E78" s="45"/>
      <c r="F78" s="45"/>
      <c r="G78" s="45"/>
    </row>
    <row r="79" spans="1:8" ht="23.25" customHeight="1" x14ac:dyDescent="0.25">
      <c r="A79" s="20"/>
      <c r="D79" s="100"/>
      <c r="E79" s="21"/>
      <c r="F79" s="21"/>
      <c r="G79" s="21"/>
    </row>
    <row r="80" spans="1:8" x14ac:dyDescent="0.25">
      <c r="A80" s="20" t="s">
        <v>113</v>
      </c>
      <c r="F80" s="51"/>
    </row>
    <row r="81" spans="1:7" x14ac:dyDescent="0.25">
      <c r="A81" s="133" t="s">
        <v>151</v>
      </c>
      <c r="B81" s="134"/>
      <c r="C81" s="134"/>
      <c r="D81" s="134"/>
      <c r="E81" s="134"/>
      <c r="F81" s="134"/>
      <c r="G81" s="134"/>
    </row>
    <row r="82" spans="1:7" x14ac:dyDescent="0.25">
      <c r="A82" s="128" t="s">
        <v>165</v>
      </c>
      <c r="B82" s="129"/>
      <c r="C82" s="129"/>
      <c r="D82" s="129"/>
      <c r="E82" s="129"/>
      <c r="F82" s="129"/>
      <c r="G82" s="129"/>
    </row>
    <row r="83" spans="1:7" ht="19.149999999999999" customHeight="1" x14ac:dyDescent="0.25">
      <c r="A83" s="129"/>
      <c r="B83" s="129"/>
      <c r="C83" s="129"/>
      <c r="D83" s="129"/>
      <c r="E83" s="129"/>
      <c r="F83" s="129"/>
      <c r="G83" s="129"/>
    </row>
    <row r="84" spans="1:7" ht="0.75" customHeight="1" x14ac:dyDescent="0.25">
      <c r="A84" s="129"/>
      <c r="B84" s="129"/>
      <c r="C84" s="129"/>
      <c r="D84" s="129"/>
      <c r="E84" s="129"/>
      <c r="F84" s="129"/>
      <c r="G84" s="129"/>
    </row>
    <row r="85" spans="1:7" hidden="1" x14ac:dyDescent="0.25">
      <c r="A85" s="129"/>
      <c r="B85" s="129"/>
      <c r="C85" s="129"/>
      <c r="D85" s="129"/>
      <c r="E85" s="129"/>
      <c r="F85" s="129"/>
      <c r="G85" s="129"/>
    </row>
    <row r="86" spans="1:7" x14ac:dyDescent="0.25">
      <c r="A86" s="59"/>
      <c r="B86" s="59"/>
      <c r="C86" s="98"/>
      <c r="D86" s="98"/>
      <c r="E86" s="59"/>
      <c r="F86" s="59"/>
      <c r="G86" s="59"/>
    </row>
    <row r="87" spans="1:7" x14ac:dyDescent="0.25">
      <c r="A87" s="59"/>
      <c r="B87" s="59"/>
      <c r="C87" s="98"/>
      <c r="D87" s="98"/>
      <c r="E87" s="59"/>
      <c r="F87" s="59"/>
      <c r="G87" s="59"/>
    </row>
    <row r="88" spans="1:7" x14ac:dyDescent="0.25">
      <c r="A88" s="21" t="s">
        <v>79</v>
      </c>
      <c r="B88" s="50"/>
    </row>
    <row r="89" spans="1:7" ht="13.5" customHeight="1" x14ac:dyDescent="0.25">
      <c r="A89" s="21" t="s">
        <v>80</v>
      </c>
      <c r="B89" s="50"/>
      <c r="E89" s="21" t="s">
        <v>82</v>
      </c>
    </row>
    <row r="90" spans="1:7" hidden="1" x14ac:dyDescent="0.25">
      <c r="A90" s="21" t="s">
        <v>81</v>
      </c>
      <c r="B90" s="50"/>
    </row>
    <row r="91" spans="1:7" hidden="1" x14ac:dyDescent="0.25">
      <c r="A91" s="21"/>
      <c r="B91" s="50"/>
    </row>
    <row r="92" spans="1:7" x14ac:dyDescent="0.25">
      <c r="A92" s="18" t="s">
        <v>83</v>
      </c>
    </row>
    <row r="93" spans="1:7" x14ac:dyDescent="0.25">
      <c r="A93" s="18" t="s">
        <v>84</v>
      </c>
    </row>
    <row r="94" spans="1:7" x14ac:dyDescent="0.25">
      <c r="A94" s="18" t="s">
        <v>152</v>
      </c>
    </row>
    <row r="95" spans="1:7" x14ac:dyDescent="0.25">
      <c r="A95" s="18" t="s">
        <v>85</v>
      </c>
    </row>
    <row r="96" spans="1:7" x14ac:dyDescent="0.25">
      <c r="A96" s="18"/>
    </row>
  </sheetData>
  <mergeCells count="58">
    <mergeCell ref="A23:B23"/>
    <mergeCell ref="A25:B25"/>
    <mergeCell ref="A38:B38"/>
    <mergeCell ref="A27:B27"/>
    <mergeCell ref="A37:B37"/>
    <mergeCell ref="A36:B36"/>
    <mergeCell ref="A29:B29"/>
    <mergeCell ref="A31:B31"/>
    <mergeCell ref="A32:B32"/>
    <mergeCell ref="A33:B33"/>
    <mergeCell ref="A34:B34"/>
    <mergeCell ref="A24:B24"/>
    <mergeCell ref="A28:B28"/>
    <mergeCell ref="A30:B30"/>
    <mergeCell ref="A35:B35"/>
    <mergeCell ref="A48:B48"/>
    <mergeCell ref="A49:B49"/>
    <mergeCell ref="A53:B53"/>
    <mergeCell ref="A54:B54"/>
    <mergeCell ref="A3:B3"/>
    <mergeCell ref="A8:B8"/>
    <mergeCell ref="A10:B10"/>
    <mergeCell ref="A11:H11"/>
    <mergeCell ref="A12:B12"/>
    <mergeCell ref="A4:B4"/>
    <mergeCell ref="A7:H7"/>
    <mergeCell ref="A14:B14"/>
    <mergeCell ref="A15:B15"/>
    <mergeCell ref="A17:B17"/>
    <mergeCell ref="A18:B18"/>
    <mergeCell ref="A20:B20"/>
    <mergeCell ref="A41:B41"/>
    <mergeCell ref="A42:B42"/>
    <mergeCell ref="A43:B43"/>
    <mergeCell ref="A45:B45"/>
    <mergeCell ref="A47:B47"/>
    <mergeCell ref="A73:E73"/>
    <mergeCell ref="A62:D62"/>
    <mergeCell ref="A39:B39"/>
    <mergeCell ref="A55:B55"/>
    <mergeCell ref="A63:D63"/>
    <mergeCell ref="A57:B57"/>
    <mergeCell ref="A58:B58"/>
    <mergeCell ref="A66:D66"/>
    <mergeCell ref="A50:B50"/>
    <mergeCell ref="A51:B51"/>
    <mergeCell ref="A52:B52"/>
    <mergeCell ref="A64:D64"/>
    <mergeCell ref="A65:D65"/>
    <mergeCell ref="A67:D67"/>
    <mergeCell ref="A72:E72"/>
    <mergeCell ref="A56:B56"/>
    <mergeCell ref="A82:G85"/>
    <mergeCell ref="A76:B76"/>
    <mergeCell ref="A77:B77"/>
    <mergeCell ref="C76:D76"/>
    <mergeCell ref="C77:D77"/>
    <mergeCell ref="A81:G81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УК</vt:lpstr>
      <vt:lpstr>Лист2</vt:lpstr>
    </vt:vector>
  </TitlesOfParts>
  <Company>Krokoz™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PO-L</dc:creator>
  <cp:lastModifiedBy>Алексей</cp:lastModifiedBy>
  <cp:lastPrinted>2020-03-19T03:53:53Z</cp:lastPrinted>
  <dcterms:created xsi:type="dcterms:W3CDTF">2013-02-18T04:38:06Z</dcterms:created>
  <dcterms:modified xsi:type="dcterms:W3CDTF">2020-03-19T03:54:24Z</dcterms:modified>
</cp:coreProperties>
</file>