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61" i="8" l="1"/>
  <c r="G57" i="8"/>
  <c r="F57" i="8"/>
  <c r="G56" i="8"/>
  <c r="F56" i="8"/>
  <c r="E57" i="8"/>
  <c r="E56" i="8"/>
  <c r="H53" i="8"/>
  <c r="G35" i="8"/>
  <c r="G8" i="8"/>
  <c r="G10" i="8"/>
  <c r="G9" i="8"/>
  <c r="G23" i="8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H37" i="8"/>
  <c r="F29" i="8"/>
  <c r="E29" i="8"/>
  <c r="H29" i="8"/>
  <c r="C22" i="8"/>
  <c r="C8" i="8"/>
  <c r="C9" i="8"/>
  <c r="H39" i="8"/>
  <c r="H45" i="8"/>
  <c r="H47" i="8"/>
  <c r="H49" i="8"/>
  <c r="H51" i="8"/>
  <c r="H8" i="8"/>
  <c r="G25" i="8"/>
  <c r="H25" i="8"/>
  <c r="H62" i="8"/>
  <c r="F35" i="8"/>
  <c r="E35" i="8"/>
  <c r="H34" i="8"/>
  <c r="H33" i="8"/>
  <c r="H32" i="8"/>
  <c r="H31" i="8"/>
  <c r="F42" i="8"/>
  <c r="H42" i="8"/>
  <c r="H58" i="8"/>
  <c r="H43" i="8"/>
  <c r="H60" i="8"/>
  <c r="G68" i="8"/>
  <c r="E42" i="8"/>
  <c r="E13" i="8"/>
  <c r="H26" i="8"/>
  <c r="H27" i="8"/>
  <c r="H38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comments1.xml><?xml version="1.0" encoding="utf-8"?>
<comments xmlns="http://schemas.openxmlformats.org/spreadsheetml/2006/main">
  <authors>
    <author>ЭкОтдел</author>
  </authors>
  <commentList>
    <comment ref="C53" authorId="0" shapeId="0">
      <text>
        <r>
          <rPr>
            <b/>
            <sz val="9"/>
            <color indexed="81"/>
            <rFont val="Tahoma"/>
            <family val="2"/>
            <charset val="204"/>
          </rPr>
          <t>ЭкОтдел:</t>
        </r>
        <r>
          <rPr>
            <sz val="9"/>
            <color indexed="81"/>
            <rFont val="Tahoma"/>
            <family val="2"/>
            <charset val="204"/>
          </rPr>
          <t xml:space="preserve">
Диамед-взыскано по суду в 2018 году в размере начислений</t>
        </r>
      </text>
    </comment>
  </commentList>
</comments>
</file>

<file path=xl/sharedStrings.xml><?xml version="1.0" encoding="utf-8"?>
<sst xmlns="http://schemas.openxmlformats.org/spreadsheetml/2006/main" count="191" uniqueCount="166">
  <si>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</si>
  <si>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</si>
  <si>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</si>
  <si>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</si>
  <si>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</si>
  <si>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</si>
  <si>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</si>
  <si>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</si>
  <si>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</si>
  <si>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</si>
  <si>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</si>
  <si>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</si>
  <si>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</si>
  <si>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</si>
  <si>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</si>
  <si>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</si>
  <si>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</si>
  <si>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</si>
  <si>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</si>
  <si>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</si>
  <si>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</si>
  <si>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</si>
  <si>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</si>
  <si>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</si>
  <si>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</si>
  <si>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</si>
  <si>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</si>
  <si>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</si>
  <si>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</si>
  <si>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</si>
  <si>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</si>
  <si>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</si>
  <si>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</si>
  <si>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</si>
  <si>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</si>
  <si>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</si>
  <si>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</si>
  <si>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</si>
  <si>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</si>
  <si>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</si>
  <si>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</si>
  <si>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</si>
  <si>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</si>
  <si>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</si>
  <si>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</si>
  <si>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</si>
  <si>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</si>
  <si>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</si>
  <si>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</si>
  <si>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</si>
  <si>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</si>
  <si>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</si>
  <si>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</si>
  <si>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</si>
  <si>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</si>
  <si>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</si>
  <si>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</si>
  <si>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</si>
  <si>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</si>
  <si>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</si>
  <si>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</si>
  <si>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</si>
  <si>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</si>
  <si>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</si>
  <si>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</si>
  <si>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</si>
  <si>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</si>
  <si>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</si>
  <si>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</si>
  <si>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</si>
  <si>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</si>
  <si>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</si>
  <si>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</si>
  <si>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</si>
  <si>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</si>
  <si>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</si>
  <si>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</si>
  <si>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</si>
  <si>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</si>
  <si>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</si>
  <si>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</si>
  <si>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</si>
  <si>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</si>
  <si>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</si>
  <si>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</si>
  <si>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</si>
  <si>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</si>
  <si>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</si>
  <si>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</si>
  <si>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</si>
  <si>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</si>
  <si>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</si>
  <si>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</si>
  <si>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</si>
  <si>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</si>
  <si>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</si>
  <si>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</si>
  <si>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</si>
  <si>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5 подъездов</t>
  </si>
  <si>
    <t>№ 65 по ул. Луговой</t>
  </si>
  <si>
    <t xml:space="preserve">                                                 01 декабря 2008</t>
  </si>
  <si>
    <t>луговая,65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</si>
  <si>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</si>
  <si>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</si>
  <si>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</si>
  <si>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</si>
  <si>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</si>
  <si>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</si>
  <si>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</si>
  <si>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</si>
  <si>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</si>
  <si>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</si>
  <si>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</si>
  <si>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</si>
  <si>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</si>
  <si>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</si>
  <si>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</si>
  <si>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</si>
  <si>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1.4 Вывоз и утилизация ТБО</t>
  </si>
  <si>
    <t>часть 4.</t>
  </si>
  <si>
    <t>ул. Тунгусская,8</t>
  </si>
  <si>
    <t>количество проживающих</t>
  </si>
  <si>
    <t>149 чел</t>
  </si>
  <si>
    <t>итого по дому:</t>
  </si>
  <si>
    <t>Прочие работы и услуги</t>
  </si>
  <si>
    <t>1.Капитальный ремонт</t>
  </si>
  <si>
    <t>сумма, т.р.</t>
  </si>
  <si>
    <t>переплата потребителями</t>
  </si>
  <si>
    <t>задолженность потребителей</t>
  </si>
  <si>
    <t>Всего д/средств с учетом остатков</t>
  </si>
  <si>
    <t>Часть 2.( форма 2.8 стандарта раскрытия информации)</t>
  </si>
  <si>
    <t>в т.ч текущий ремонт</t>
  </si>
  <si>
    <t>исполнитель</t>
  </si>
  <si>
    <t>переходящие остатки д/ср-в на конец  2016 г.</t>
  </si>
  <si>
    <t>всего: 474,3 кв.м</t>
  </si>
  <si>
    <t>2. Текущий ремонт коммуникаций, проходящих через нежилые помещения</t>
  </si>
  <si>
    <t>3.Интернет провайдеры:</t>
  </si>
  <si>
    <t>а) ОктопусНет</t>
  </si>
  <si>
    <t>300 р/м</t>
  </si>
  <si>
    <t>в т. ч услуги по управлению, налоги</t>
  </si>
  <si>
    <t>б) Ростелеком</t>
  </si>
  <si>
    <t>400 р/м</t>
  </si>
  <si>
    <t>в) ИП Козицкий</t>
  </si>
  <si>
    <t>250 р/мес</t>
  </si>
  <si>
    <t>г) Зеленая точка</t>
  </si>
  <si>
    <t>3. 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</si>
  <si>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</si>
  <si>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</si>
  <si>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</si>
  <si>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</si>
  <si>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</si>
  <si>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</si>
  <si>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</si>
  <si>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</si>
  <si>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</si>
  <si>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</si>
  <si>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</si>
  <si>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Приобретение ти монтаж спорткомплекса</t>
  </si>
  <si>
    <t>Игра Вл</t>
  </si>
  <si>
    <t>4.рекламные конструкции на доме</t>
  </si>
  <si>
    <t>в т.ч. услуги по управлению, налоги, ДНР</t>
  </si>
  <si>
    <t>на счет дома</t>
  </si>
  <si>
    <t>итого прочие услуги:</t>
  </si>
  <si>
    <t>План по статье "текущий ремонт" на 2019 год.</t>
  </si>
  <si>
    <t>Предложение Управляющей компании: Ремонт Розлива СЦО в подвале. Выполнение работ возможно за счет дополнительного сбора средств.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</si>
  <si>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278/02 от 11.02.2019 г.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</si>
</sst>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8" xfId="0" applyFont="1" applyBorder="1" applyAlignment="1"/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0" fillId="0" borderId="0" xfId="0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10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9" fillId="0" borderId="7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0" fillId="0" borderId="8" xfId="0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0" borderId="2" xfId="0" applyFont="1" applyBorder="1" applyAlignment="1"/>
    <xf numFmtId="0" fontId="9" fillId="0" borderId="7" xfId="0" applyFont="1" applyFill="1" applyBorder="1" applyAlignment="1">
      <alignment horizontal="left"/>
    </xf>
    <xf numFmtId="0" fontId="3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0" borderId="7" xfId="0" applyFont="1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8" xfId="0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151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11</v>
      </c>
      <c r="C3" s="24" t="s">
        <v>99</v>
      </c>
    </row>
    <row r="4" spans="1:4" ht="14.25" customHeight="1" x14ac:dyDescent="0.25">
      <c r="A4" s="22" t="s">
        <v>165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53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50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15" t="s">
        <v>13</v>
      </c>
      <c r="D9" s="116"/>
    </row>
    <row r="10" spans="1:4" s="3" customFormat="1" ht="24" customHeight="1" x14ac:dyDescent="0.25">
      <c r="A10" s="12" t="s">
        <v>2</v>
      </c>
      <c r="B10" s="15" t="s">
        <v>14</v>
      </c>
      <c r="C10" s="109" t="s">
        <v>90</v>
      </c>
      <c r="D10" s="110"/>
    </row>
    <row r="11" spans="1:4" s="3" customFormat="1" ht="15" customHeight="1" x14ac:dyDescent="0.25">
      <c r="A11" s="12" t="s">
        <v>3</v>
      </c>
      <c r="B11" s="13" t="s">
        <v>15</v>
      </c>
      <c r="C11" s="115" t="s">
        <v>16</v>
      </c>
      <c r="D11" s="116"/>
    </row>
    <row r="12" spans="1:4" s="3" customFormat="1" ht="15" customHeight="1" x14ac:dyDescent="0.25">
      <c r="A12" s="64" t="s">
        <v>4</v>
      </c>
      <c r="B12" s="65" t="s">
        <v>102</v>
      </c>
      <c r="C12" s="59" t="s">
        <v>103</v>
      </c>
      <c r="D12" s="60" t="s">
        <v>104</v>
      </c>
    </row>
    <row r="13" spans="1:4" s="3" customFormat="1" ht="15" customHeight="1" x14ac:dyDescent="0.25">
      <c r="A13" s="66"/>
      <c r="B13" s="67"/>
      <c r="C13" s="59" t="s">
        <v>105</v>
      </c>
      <c r="D13" s="60" t="s">
        <v>106</v>
      </c>
    </row>
    <row r="14" spans="1:4" s="3" customFormat="1" ht="15" customHeight="1" x14ac:dyDescent="0.25">
      <c r="A14" s="66"/>
      <c r="B14" s="67"/>
      <c r="C14" s="59" t="s">
        <v>107</v>
      </c>
      <c r="D14" s="60" t="s">
        <v>108</v>
      </c>
    </row>
    <row r="15" spans="1:4" s="3" customFormat="1" ht="15" customHeight="1" x14ac:dyDescent="0.25">
      <c r="A15" s="66"/>
      <c r="B15" s="67"/>
      <c r="C15" s="59" t="s">
        <v>109</v>
      </c>
      <c r="D15" s="60" t="s">
        <v>110</v>
      </c>
    </row>
    <row r="16" spans="1:4" s="3" customFormat="1" ht="15" customHeight="1" x14ac:dyDescent="0.25">
      <c r="A16" s="66"/>
      <c r="B16" s="67"/>
      <c r="C16" s="59" t="s">
        <v>111</v>
      </c>
      <c r="D16" s="60" t="s">
        <v>112</v>
      </c>
    </row>
    <row r="17" spans="1:5" s="3" customFormat="1" ht="15" customHeight="1" x14ac:dyDescent="0.25">
      <c r="A17" s="66"/>
      <c r="B17" s="67"/>
      <c r="C17" s="59" t="s">
        <v>113</v>
      </c>
      <c r="D17" s="60" t="s">
        <v>114</v>
      </c>
    </row>
    <row r="18" spans="1:5" s="3" customFormat="1" ht="15" customHeight="1" x14ac:dyDescent="0.25">
      <c r="A18" s="68"/>
      <c r="B18" s="69"/>
      <c r="C18" s="59" t="s">
        <v>115</v>
      </c>
      <c r="D18" s="60" t="s">
        <v>116</v>
      </c>
    </row>
    <row r="19" spans="1:5" s="3" customFormat="1" ht="14.25" customHeight="1" x14ac:dyDescent="0.25">
      <c r="A19" s="12" t="s">
        <v>5</v>
      </c>
      <c r="B19" s="13" t="s">
        <v>17</v>
      </c>
      <c r="C19" s="117" t="s">
        <v>96</v>
      </c>
      <c r="D19" s="118"/>
    </row>
    <row r="20" spans="1:5" s="3" customFormat="1" x14ac:dyDescent="0.25">
      <c r="A20" s="12" t="s">
        <v>6</v>
      </c>
      <c r="B20" s="13" t="s">
        <v>18</v>
      </c>
      <c r="C20" s="119" t="s">
        <v>57</v>
      </c>
      <c r="D20" s="120"/>
    </row>
    <row r="21" spans="1:5" s="3" customFormat="1" ht="16.5" customHeight="1" x14ac:dyDescent="0.25">
      <c r="A21" s="12" t="s">
        <v>7</v>
      </c>
      <c r="B21" s="13" t="s">
        <v>19</v>
      </c>
      <c r="C21" s="109" t="s">
        <v>20</v>
      </c>
      <c r="D21" s="110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11" t="s">
        <v>27</v>
      </c>
      <c r="B26" s="112"/>
      <c r="C26" s="112"/>
      <c r="D26" s="113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92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93</v>
      </c>
      <c r="C30" s="6" t="s">
        <v>94</v>
      </c>
      <c r="D30" s="10" t="s">
        <v>95</v>
      </c>
      <c r="E30" t="s">
        <v>89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120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51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107">
        <v>1965</v>
      </c>
      <c r="D40" s="114"/>
    </row>
    <row r="41" spans="1:4" x14ac:dyDescent="0.25">
      <c r="A41" s="7">
        <v>2</v>
      </c>
      <c r="B41" s="6" t="s">
        <v>38</v>
      </c>
      <c r="C41" s="107" t="s">
        <v>97</v>
      </c>
      <c r="D41" s="114"/>
    </row>
    <row r="42" spans="1:4" ht="15" customHeight="1" x14ac:dyDescent="0.25">
      <c r="A42" s="7">
        <v>3</v>
      </c>
      <c r="B42" s="6" t="s">
        <v>39</v>
      </c>
      <c r="C42" s="107" t="s">
        <v>98</v>
      </c>
      <c r="D42" s="108"/>
    </row>
    <row r="43" spans="1:4" x14ac:dyDescent="0.25">
      <c r="A43" s="7">
        <v>4</v>
      </c>
      <c r="B43" s="6" t="s">
        <v>37</v>
      </c>
      <c r="C43" s="107" t="s">
        <v>58</v>
      </c>
      <c r="D43" s="108"/>
    </row>
    <row r="44" spans="1:4" x14ac:dyDescent="0.25">
      <c r="A44" s="7">
        <v>5</v>
      </c>
      <c r="B44" s="6" t="s">
        <v>40</v>
      </c>
      <c r="C44" s="107" t="s">
        <v>58</v>
      </c>
      <c r="D44" s="108"/>
    </row>
    <row r="45" spans="1:4" x14ac:dyDescent="0.25">
      <c r="A45" s="7">
        <v>6</v>
      </c>
      <c r="B45" s="6" t="s">
        <v>41</v>
      </c>
      <c r="C45" s="107">
        <v>3507.1</v>
      </c>
      <c r="D45" s="114"/>
    </row>
    <row r="46" spans="1:4" ht="15" customHeight="1" x14ac:dyDescent="0.25">
      <c r="A46" s="7">
        <v>7</v>
      </c>
      <c r="B46" s="6" t="s">
        <v>42</v>
      </c>
      <c r="C46" s="107">
        <v>447.3</v>
      </c>
      <c r="D46" s="114"/>
    </row>
    <row r="47" spans="1:4" x14ac:dyDescent="0.25">
      <c r="A47" s="7">
        <v>8</v>
      </c>
      <c r="B47" s="6" t="s">
        <v>43</v>
      </c>
      <c r="C47" s="107" t="s">
        <v>134</v>
      </c>
      <c r="D47" s="114"/>
    </row>
    <row r="48" spans="1:4" x14ac:dyDescent="0.25">
      <c r="A48" s="7">
        <v>9</v>
      </c>
      <c r="B48" s="6" t="s">
        <v>121</v>
      </c>
      <c r="C48" s="107" t="s">
        <v>122</v>
      </c>
      <c r="D48" s="114"/>
    </row>
    <row r="49" spans="1:4" x14ac:dyDescent="0.25">
      <c r="A49" s="77"/>
      <c r="B49" s="6" t="s">
        <v>91</v>
      </c>
      <c r="C49" s="78" t="s">
        <v>100</v>
      </c>
      <c r="D49" s="77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5"/>
  <sheetViews>
    <sheetView topLeftCell="A22" workbookViewId="0">
      <selection activeCell="A81" sqref="A81:G84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2.7109375" customWidth="1"/>
  </cols>
  <sheetData>
    <row r="1" spans="1:8" x14ac:dyDescent="0.25">
      <c r="A1" s="4" t="s">
        <v>130</v>
      </c>
      <c r="B1"/>
      <c r="C1" s="42"/>
      <c r="D1" s="42"/>
    </row>
    <row r="2" spans="1:8" ht="13.5" customHeight="1" x14ac:dyDescent="0.25">
      <c r="A2" s="4" t="s">
        <v>152</v>
      </c>
      <c r="B2"/>
      <c r="C2" s="42"/>
      <c r="D2" s="42"/>
    </row>
    <row r="3" spans="1:8" ht="56.25" customHeight="1" x14ac:dyDescent="0.25">
      <c r="A3" s="123" t="s">
        <v>64</v>
      </c>
      <c r="B3" s="142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24.75" customHeight="1" x14ac:dyDescent="0.25">
      <c r="A4" s="145" t="s">
        <v>153</v>
      </c>
      <c r="B4" s="146"/>
      <c r="C4" s="43"/>
      <c r="D4" s="32">
        <v>-283.06</v>
      </c>
      <c r="E4" s="32"/>
      <c r="F4" s="32"/>
      <c r="G4" s="44"/>
      <c r="H4" s="32"/>
    </row>
    <row r="5" spans="1:8" ht="16.5" customHeight="1" x14ac:dyDescent="0.25">
      <c r="A5" s="83" t="s">
        <v>127</v>
      </c>
      <c r="B5" s="84"/>
      <c r="C5" s="43"/>
      <c r="D5" s="32"/>
      <c r="E5" s="32"/>
      <c r="F5" s="32"/>
      <c r="G5" s="44"/>
      <c r="H5" s="32"/>
    </row>
    <row r="6" spans="1:8" ht="14.25" customHeight="1" x14ac:dyDescent="0.25">
      <c r="A6" s="83" t="s">
        <v>128</v>
      </c>
      <c r="B6" s="84"/>
      <c r="C6" s="43"/>
      <c r="D6" s="32"/>
      <c r="E6" s="32"/>
      <c r="F6" s="32"/>
      <c r="G6" s="44"/>
      <c r="H6" s="32"/>
    </row>
    <row r="7" spans="1:8" ht="15" customHeight="1" x14ac:dyDescent="0.25">
      <c r="A7" s="143" t="s">
        <v>154</v>
      </c>
      <c r="B7" s="122"/>
      <c r="C7" s="122"/>
      <c r="D7" s="122"/>
      <c r="E7" s="122"/>
      <c r="F7" s="122"/>
      <c r="G7" s="122"/>
      <c r="H7" s="147"/>
    </row>
    <row r="8" spans="1:8" ht="17.25" customHeight="1" x14ac:dyDescent="0.25">
      <c r="A8" s="123" t="s">
        <v>71</v>
      </c>
      <c r="B8" s="124"/>
      <c r="C8" s="36">
        <f>C12+C15+C18+C21</f>
        <v>15.830000000000002</v>
      </c>
      <c r="D8" s="33">
        <v>-305.29000000000002</v>
      </c>
      <c r="E8" s="33">
        <f>E12+E15+E18+E21</f>
        <v>665.45</v>
      </c>
      <c r="F8" s="33">
        <f>F12+F15+F18+F21</f>
        <v>589.80999999999995</v>
      </c>
      <c r="G8" s="33">
        <f>G12+G15+G18+G21</f>
        <v>589.80999999999995</v>
      </c>
      <c r="H8" s="103">
        <f>F8-E8+D8</f>
        <v>-380.93000000000012</v>
      </c>
    </row>
    <row r="9" spans="1:8" x14ac:dyDescent="0.25">
      <c r="A9" s="45" t="s">
        <v>72</v>
      </c>
      <c r="B9" s="46"/>
      <c r="C9" s="7">
        <f>C8-C10</f>
        <v>14.250000000000002</v>
      </c>
      <c r="D9" s="7">
        <v>-274.74</v>
      </c>
      <c r="E9" s="103">
        <f>E8-E10</f>
        <v>598.90500000000009</v>
      </c>
      <c r="F9" s="103">
        <f>F8-F10</f>
        <v>530.82899999999995</v>
      </c>
      <c r="G9" s="103">
        <f>G8-G10</f>
        <v>530.82899999999995</v>
      </c>
      <c r="H9" s="103">
        <f t="shared" ref="H9:H10" si="0">F9-E9+D9</f>
        <v>-342.81600000000014</v>
      </c>
    </row>
    <row r="10" spans="1:8" x14ac:dyDescent="0.25">
      <c r="A10" s="121" t="s">
        <v>73</v>
      </c>
      <c r="B10" s="122"/>
      <c r="C10" s="7">
        <v>1.58</v>
      </c>
      <c r="D10" s="7">
        <v>-30.55</v>
      </c>
      <c r="E10" s="103">
        <f>E8*10%</f>
        <v>66.545000000000002</v>
      </c>
      <c r="F10" s="103">
        <f>F8*10%</f>
        <v>58.980999999999995</v>
      </c>
      <c r="G10" s="103">
        <f>G8*10%</f>
        <v>58.980999999999995</v>
      </c>
      <c r="H10" s="103">
        <f t="shared" si="0"/>
        <v>-38.114000000000004</v>
      </c>
    </row>
    <row r="11" spans="1:8" ht="12.75" customHeight="1" x14ac:dyDescent="0.25">
      <c r="A11" s="143" t="s">
        <v>117</v>
      </c>
      <c r="B11" s="144"/>
      <c r="C11" s="144"/>
      <c r="D11" s="144"/>
      <c r="E11" s="144"/>
      <c r="F11" s="144"/>
      <c r="G11" s="144"/>
      <c r="H11" s="124"/>
    </row>
    <row r="12" spans="1:8" x14ac:dyDescent="0.25">
      <c r="A12" s="140" t="s">
        <v>54</v>
      </c>
      <c r="B12" s="141"/>
      <c r="C12" s="36">
        <v>5.65</v>
      </c>
      <c r="D12" s="33">
        <v>-124.35</v>
      </c>
      <c r="E12" s="33">
        <v>237.96</v>
      </c>
      <c r="F12" s="33">
        <v>211.19</v>
      </c>
      <c r="G12" s="33">
        <v>211.19</v>
      </c>
      <c r="H12" s="103">
        <f t="shared" ref="H12:H23" si="1">F12-E12+D12</f>
        <v>-151.12</v>
      </c>
    </row>
    <row r="13" spans="1:8" x14ac:dyDescent="0.25">
      <c r="A13" s="45" t="s">
        <v>72</v>
      </c>
      <c r="B13" s="46"/>
      <c r="C13" s="7">
        <v>5.08</v>
      </c>
      <c r="D13" s="7">
        <v>-111.91</v>
      </c>
      <c r="E13" s="103">
        <f>E12-E14</f>
        <v>214.16400000000002</v>
      </c>
      <c r="F13" s="103">
        <f>F12-F14</f>
        <v>190.071</v>
      </c>
      <c r="G13" s="103">
        <f>G12-G14</f>
        <v>190.071</v>
      </c>
      <c r="H13" s="103">
        <f t="shared" si="1"/>
        <v>-136.00300000000001</v>
      </c>
    </row>
    <row r="14" spans="1:8" x14ac:dyDescent="0.25">
      <c r="A14" s="121" t="s">
        <v>73</v>
      </c>
      <c r="B14" s="122"/>
      <c r="C14" s="7">
        <v>0.56999999999999995</v>
      </c>
      <c r="D14" s="7">
        <v>-12.44</v>
      </c>
      <c r="E14" s="103">
        <f>E12*10%</f>
        <v>23.796000000000003</v>
      </c>
      <c r="F14" s="103">
        <f>F12*10%</f>
        <v>21.119</v>
      </c>
      <c r="G14" s="103">
        <f>G12*10%</f>
        <v>21.119</v>
      </c>
      <c r="H14" s="103">
        <f t="shared" si="1"/>
        <v>-15.117000000000003</v>
      </c>
    </row>
    <row r="15" spans="1:8" ht="23.25" customHeight="1" x14ac:dyDescent="0.25">
      <c r="A15" s="140" t="s">
        <v>46</v>
      </c>
      <c r="B15" s="141"/>
      <c r="C15" s="36">
        <v>3.45</v>
      </c>
      <c r="D15" s="7">
        <v>-66.849999999999994</v>
      </c>
      <c r="E15" s="7">
        <v>145.30000000000001</v>
      </c>
      <c r="F15" s="33">
        <v>128.96</v>
      </c>
      <c r="G15" s="33">
        <v>128.96</v>
      </c>
      <c r="H15" s="103">
        <f t="shared" si="1"/>
        <v>-83.19</v>
      </c>
    </row>
    <row r="16" spans="1:8" x14ac:dyDescent="0.25">
      <c r="A16" s="45" t="s">
        <v>72</v>
      </c>
      <c r="B16" s="46"/>
      <c r="C16" s="7">
        <v>3.1</v>
      </c>
      <c r="D16" s="33">
        <v>-60.16</v>
      </c>
      <c r="E16" s="103">
        <f>E15-E17</f>
        <v>130.77000000000001</v>
      </c>
      <c r="F16" s="103">
        <f>F15-F17</f>
        <v>116.06400000000001</v>
      </c>
      <c r="G16" s="103">
        <f>G15-G17</f>
        <v>116.06400000000001</v>
      </c>
      <c r="H16" s="103">
        <f t="shared" si="1"/>
        <v>-74.866</v>
      </c>
    </row>
    <row r="17" spans="1:8" ht="15" customHeight="1" x14ac:dyDescent="0.25">
      <c r="A17" s="121" t="s">
        <v>73</v>
      </c>
      <c r="B17" s="122"/>
      <c r="C17" s="7">
        <v>0.35</v>
      </c>
      <c r="D17" s="7">
        <v>-6.69</v>
      </c>
      <c r="E17" s="103">
        <f>E15*10%</f>
        <v>14.530000000000001</v>
      </c>
      <c r="F17" s="103">
        <f>F15*10%</f>
        <v>12.896000000000001</v>
      </c>
      <c r="G17" s="103">
        <f>G15*10%</f>
        <v>12.896000000000001</v>
      </c>
      <c r="H17" s="103">
        <f t="shared" si="1"/>
        <v>-8.3240000000000016</v>
      </c>
    </row>
    <row r="18" spans="1:8" ht="13.5" customHeight="1" x14ac:dyDescent="0.25">
      <c r="A18" s="140" t="s">
        <v>55</v>
      </c>
      <c r="B18" s="141"/>
      <c r="C18" s="43">
        <v>2.37</v>
      </c>
      <c r="D18" s="7">
        <v>-46.2</v>
      </c>
      <c r="E18" s="33">
        <v>99.82</v>
      </c>
      <c r="F18" s="33">
        <v>88.59</v>
      </c>
      <c r="G18" s="33">
        <v>88.59</v>
      </c>
      <c r="H18" s="103">
        <f t="shared" si="1"/>
        <v>-57.429999999999993</v>
      </c>
    </row>
    <row r="19" spans="1:8" ht="13.5" customHeight="1" x14ac:dyDescent="0.25">
      <c r="A19" s="45" t="s">
        <v>72</v>
      </c>
      <c r="B19" s="46"/>
      <c r="C19" s="7">
        <v>2.13</v>
      </c>
      <c r="D19" s="33">
        <v>-41.57</v>
      </c>
      <c r="E19" s="103">
        <f>E18-E20</f>
        <v>89.837999999999994</v>
      </c>
      <c r="F19" s="103">
        <f>F18-F20</f>
        <v>79.731000000000009</v>
      </c>
      <c r="G19" s="103">
        <f>G18-G20</f>
        <v>79.731000000000009</v>
      </c>
      <c r="H19" s="103">
        <f t="shared" si="1"/>
        <v>-51.676999999999985</v>
      </c>
    </row>
    <row r="20" spans="1:8" ht="12.75" customHeight="1" x14ac:dyDescent="0.25">
      <c r="A20" s="121" t="s">
        <v>73</v>
      </c>
      <c r="B20" s="122"/>
      <c r="C20" s="7">
        <v>0.24</v>
      </c>
      <c r="D20" s="7">
        <v>-4.63</v>
      </c>
      <c r="E20" s="103">
        <f>E18*10%</f>
        <v>9.9819999999999993</v>
      </c>
      <c r="F20" s="103">
        <f>F18*10%</f>
        <v>8.859</v>
      </c>
      <c r="G20" s="103">
        <f>G18*10%</f>
        <v>8.859</v>
      </c>
      <c r="H20" s="103">
        <f t="shared" si="1"/>
        <v>-5.7529999999999992</v>
      </c>
    </row>
    <row r="21" spans="1:8" ht="14.25" customHeight="1" x14ac:dyDescent="0.25">
      <c r="A21" s="10" t="s">
        <v>118</v>
      </c>
      <c r="B21" s="47"/>
      <c r="C21" s="35">
        <v>4.3600000000000003</v>
      </c>
      <c r="D21" s="7">
        <v>-67.89</v>
      </c>
      <c r="E21" s="7">
        <v>182.37</v>
      </c>
      <c r="F21" s="33">
        <v>161.07</v>
      </c>
      <c r="G21" s="33">
        <v>161.07</v>
      </c>
      <c r="H21" s="103">
        <f t="shared" si="1"/>
        <v>-89.190000000000012</v>
      </c>
    </row>
    <row r="22" spans="1:8" ht="14.25" customHeight="1" x14ac:dyDescent="0.25">
      <c r="A22" s="45" t="s">
        <v>72</v>
      </c>
      <c r="B22" s="46"/>
      <c r="C22" s="7">
        <f>C21-C23</f>
        <v>3.9200000000000004</v>
      </c>
      <c r="D22" s="7">
        <v>-61.1</v>
      </c>
      <c r="E22" s="103">
        <f>E21-E23</f>
        <v>164.13300000000001</v>
      </c>
      <c r="F22" s="103">
        <f>F21-F23</f>
        <v>144.96299999999999</v>
      </c>
      <c r="G22" s="103">
        <f>G21-G23</f>
        <v>144.96299999999999</v>
      </c>
      <c r="H22" s="103">
        <f t="shared" si="1"/>
        <v>-80.27000000000001</v>
      </c>
    </row>
    <row r="23" spans="1:8" x14ac:dyDescent="0.25">
      <c r="A23" s="121" t="s">
        <v>73</v>
      </c>
      <c r="B23" s="122"/>
      <c r="C23" s="7">
        <v>0.44</v>
      </c>
      <c r="D23" s="7">
        <v>-6.79</v>
      </c>
      <c r="E23" s="103">
        <f>E21*10%</f>
        <v>18.237000000000002</v>
      </c>
      <c r="F23" s="103">
        <f>F21*10%</f>
        <v>16.106999999999999</v>
      </c>
      <c r="G23" s="103">
        <f>G21*10%</f>
        <v>16.106999999999999</v>
      </c>
      <c r="H23" s="103">
        <f t="shared" si="1"/>
        <v>-8.9200000000000017</v>
      </c>
    </row>
    <row r="24" spans="1:8" x14ac:dyDescent="0.25">
      <c r="A24" s="62"/>
      <c r="B24" s="61"/>
      <c r="C24" s="7"/>
      <c r="D24" s="7"/>
      <c r="E24" s="7"/>
      <c r="F24" s="7"/>
      <c r="G24" s="7"/>
      <c r="H24" s="103"/>
    </row>
    <row r="25" spans="1:8" ht="15" customHeight="1" x14ac:dyDescent="0.25">
      <c r="A25" s="123" t="s">
        <v>47</v>
      </c>
      <c r="B25" s="124"/>
      <c r="C25" s="35">
        <v>5.29</v>
      </c>
      <c r="D25" s="35">
        <v>-101.44</v>
      </c>
      <c r="E25" s="35">
        <v>222.63</v>
      </c>
      <c r="F25" s="35">
        <v>197.74</v>
      </c>
      <c r="G25" s="81">
        <f>G26+G27</f>
        <v>153.37</v>
      </c>
      <c r="H25" s="104">
        <f>F25-E25+D25+F25-G25</f>
        <v>-81.95999999999998</v>
      </c>
    </row>
    <row r="26" spans="1:8" ht="15" customHeight="1" x14ac:dyDescent="0.25">
      <c r="A26" s="45" t="s">
        <v>74</v>
      </c>
      <c r="B26" s="46"/>
      <c r="C26" s="7">
        <v>4.76</v>
      </c>
      <c r="D26" s="7">
        <v>-100.16</v>
      </c>
      <c r="E26" s="103">
        <f>E25-E27</f>
        <v>200.36699999999999</v>
      </c>
      <c r="F26" s="103">
        <f>F25-F27</f>
        <v>177.96600000000001</v>
      </c>
      <c r="G26" s="58">
        <v>133.6</v>
      </c>
      <c r="H26" s="104">
        <f t="shared" ref="H26:H27" si="2">F26-E26+D26+F26-G26</f>
        <v>-78.194999999999965</v>
      </c>
    </row>
    <row r="27" spans="1:8" ht="12.75" customHeight="1" x14ac:dyDescent="0.25">
      <c r="A27" s="121" t="s">
        <v>73</v>
      </c>
      <c r="B27" s="122"/>
      <c r="C27" s="7">
        <v>0.53</v>
      </c>
      <c r="D27" s="7">
        <v>-1.28</v>
      </c>
      <c r="E27" s="103">
        <f>E25*10%</f>
        <v>22.263000000000002</v>
      </c>
      <c r="F27" s="103">
        <f>F25*10%</f>
        <v>19.774000000000001</v>
      </c>
      <c r="G27" s="7">
        <v>19.77</v>
      </c>
      <c r="H27" s="104">
        <f t="shared" si="2"/>
        <v>-3.7650000000000006</v>
      </c>
    </row>
    <row r="28" spans="1:8" ht="12.75" customHeight="1" x14ac:dyDescent="0.25">
      <c r="A28" s="101"/>
      <c r="B28" s="102"/>
      <c r="C28" s="7"/>
      <c r="D28" s="7"/>
      <c r="E28" s="7"/>
      <c r="F28" s="7"/>
      <c r="G28" s="7"/>
      <c r="H28" s="35"/>
    </row>
    <row r="29" spans="1:8" ht="12.75" customHeight="1" x14ac:dyDescent="0.25">
      <c r="A29" s="136" t="s">
        <v>145</v>
      </c>
      <c r="B29" s="137"/>
      <c r="C29" s="7"/>
      <c r="D29" s="35">
        <v>-8.7200000000000006</v>
      </c>
      <c r="E29" s="35">
        <f>E31+E32+E33+E34</f>
        <v>32.019999999999996</v>
      </c>
      <c r="F29" s="35">
        <f>F31+F32+F33+F34</f>
        <v>28.779999999999998</v>
      </c>
      <c r="G29" s="35">
        <v>28.78</v>
      </c>
      <c r="H29" s="35">
        <f>F29-E29+D29+F29-G29</f>
        <v>-11.96</v>
      </c>
    </row>
    <row r="30" spans="1:8" ht="12.75" customHeight="1" x14ac:dyDescent="0.25">
      <c r="A30" s="45" t="s">
        <v>146</v>
      </c>
      <c r="B30" s="100"/>
      <c r="C30" s="7"/>
      <c r="D30" s="7"/>
      <c r="E30" s="7"/>
      <c r="F30" s="7"/>
      <c r="G30" s="7"/>
      <c r="H30" s="35"/>
    </row>
    <row r="31" spans="1:8" ht="12.75" customHeight="1" x14ac:dyDescent="0.25">
      <c r="A31" s="138" t="s">
        <v>147</v>
      </c>
      <c r="B31" s="139"/>
      <c r="C31" s="7"/>
      <c r="D31" s="7">
        <v>-0.47</v>
      </c>
      <c r="E31" s="7">
        <v>2.95</v>
      </c>
      <c r="F31" s="7">
        <v>2.59</v>
      </c>
      <c r="G31" s="7">
        <v>2.59</v>
      </c>
      <c r="H31" s="7">
        <f t="shared" ref="H31:H34" si="3">F31-E31</f>
        <v>-0.36000000000000032</v>
      </c>
    </row>
    <row r="32" spans="1:8" ht="12.75" customHeight="1" x14ac:dyDescent="0.25">
      <c r="A32" s="138" t="s">
        <v>149</v>
      </c>
      <c r="B32" s="139"/>
      <c r="C32" s="7"/>
      <c r="D32" s="7">
        <v>-3.28</v>
      </c>
      <c r="E32" s="7">
        <v>12.84</v>
      </c>
      <c r="F32" s="7">
        <v>11.5</v>
      </c>
      <c r="G32" s="7">
        <v>11.5</v>
      </c>
      <c r="H32" s="7">
        <f t="shared" si="3"/>
        <v>-1.3399999999999999</v>
      </c>
    </row>
    <row r="33" spans="1:8" ht="12.75" customHeight="1" x14ac:dyDescent="0.25">
      <c r="A33" s="138" t="s">
        <v>150</v>
      </c>
      <c r="B33" s="139"/>
      <c r="C33" s="7"/>
      <c r="D33" s="7">
        <v>-4.68</v>
      </c>
      <c r="E33" s="7">
        <v>13.41</v>
      </c>
      <c r="F33" s="7">
        <v>12.24</v>
      </c>
      <c r="G33" s="7">
        <v>12.24</v>
      </c>
      <c r="H33" s="7">
        <f t="shared" si="3"/>
        <v>-1.17</v>
      </c>
    </row>
    <row r="34" spans="1:8" ht="12.75" customHeight="1" x14ac:dyDescent="0.25">
      <c r="A34" s="138" t="s">
        <v>148</v>
      </c>
      <c r="B34" s="139"/>
      <c r="C34" s="7"/>
      <c r="D34" s="7">
        <v>-0.28999999999999998</v>
      </c>
      <c r="E34" s="7">
        <v>2.82</v>
      </c>
      <c r="F34" s="7">
        <v>2.4500000000000002</v>
      </c>
      <c r="G34" s="7">
        <v>2.4500000000000002</v>
      </c>
      <c r="H34" s="7">
        <f t="shared" si="3"/>
        <v>-0.36999999999999966</v>
      </c>
    </row>
    <row r="35" spans="1:8" ht="18" customHeight="1" x14ac:dyDescent="0.25">
      <c r="A35" s="79" t="s">
        <v>123</v>
      </c>
      <c r="B35" s="80"/>
      <c r="C35" s="7"/>
      <c r="D35" s="7"/>
      <c r="E35" s="35">
        <f>E8+E25+E29</f>
        <v>920.1</v>
      </c>
      <c r="F35" s="35">
        <f t="shared" ref="F35:G35" si="4">F8+F25+F29</f>
        <v>816.32999999999993</v>
      </c>
      <c r="G35" s="35">
        <f t="shared" si="4"/>
        <v>771.95999999999992</v>
      </c>
      <c r="H35" s="7"/>
    </row>
    <row r="36" spans="1:8" ht="17.25" customHeight="1" x14ac:dyDescent="0.25">
      <c r="A36" s="136" t="s">
        <v>124</v>
      </c>
      <c r="B36" s="137"/>
      <c r="C36" s="7"/>
      <c r="D36" s="7"/>
      <c r="E36" s="7"/>
      <c r="F36" s="7"/>
      <c r="G36" s="76"/>
      <c r="H36" s="70"/>
    </row>
    <row r="37" spans="1:8" ht="12.75" customHeight="1" x14ac:dyDescent="0.25">
      <c r="A37" s="134" t="s">
        <v>125</v>
      </c>
      <c r="B37" s="135"/>
      <c r="C37" s="7"/>
      <c r="D37" s="7">
        <v>-3.53</v>
      </c>
      <c r="E37" s="7">
        <v>0</v>
      </c>
      <c r="F37" s="7">
        <v>0.27</v>
      </c>
      <c r="G37" s="63">
        <v>0.27</v>
      </c>
      <c r="H37" s="35">
        <f>D37+F37</f>
        <v>-3.26</v>
      </c>
    </row>
    <row r="38" spans="1:8" ht="15" hidden="1" customHeight="1" x14ac:dyDescent="0.25">
      <c r="A38" s="125" t="s">
        <v>135</v>
      </c>
      <c r="B38" s="126"/>
      <c r="C38" s="131"/>
      <c r="D38" s="131">
        <v>91.55</v>
      </c>
      <c r="E38" s="131">
        <v>21.83</v>
      </c>
      <c r="F38" s="131">
        <v>21.83</v>
      </c>
      <c r="G38" s="151">
        <v>3.71</v>
      </c>
      <c r="H38" s="35">
        <f t="shared" ref="H38:H43" si="5">F38-E38+D38+F38-G38</f>
        <v>109.67</v>
      </c>
    </row>
    <row r="39" spans="1:8" ht="15" hidden="1" customHeight="1" x14ac:dyDescent="0.25">
      <c r="A39" s="127"/>
      <c r="B39" s="128"/>
      <c r="C39" s="132"/>
      <c r="D39" s="132"/>
      <c r="E39" s="132"/>
      <c r="F39" s="132"/>
      <c r="G39" s="152"/>
      <c r="H39" s="148">
        <f>D38+F38-G38</f>
        <v>109.67</v>
      </c>
    </row>
    <row r="40" spans="1:8" ht="14.25" customHeight="1" x14ac:dyDescent="0.25">
      <c r="A40" s="127"/>
      <c r="B40" s="128"/>
      <c r="C40" s="132"/>
      <c r="D40" s="132"/>
      <c r="E40" s="132"/>
      <c r="F40" s="132"/>
      <c r="G40" s="152"/>
      <c r="H40" s="149"/>
    </row>
    <row r="41" spans="1:8" ht="13.5" customHeight="1" x14ac:dyDescent="0.25">
      <c r="A41" s="129"/>
      <c r="B41" s="130"/>
      <c r="C41" s="133"/>
      <c r="D41" s="133"/>
      <c r="E41" s="133"/>
      <c r="F41" s="133"/>
      <c r="G41" s="153"/>
      <c r="H41" s="150"/>
    </row>
    <row r="42" spans="1:8" ht="13.5" customHeight="1" x14ac:dyDescent="0.25">
      <c r="A42" s="160" t="s">
        <v>131</v>
      </c>
      <c r="B42" s="161"/>
      <c r="C42" s="85"/>
      <c r="D42" s="85">
        <v>93.48</v>
      </c>
      <c r="E42" s="85">
        <f>E38-E43</f>
        <v>18.119999999999997</v>
      </c>
      <c r="F42" s="91">
        <f>F38-F43</f>
        <v>18.119999999999997</v>
      </c>
      <c r="G42" s="86">
        <v>0</v>
      </c>
      <c r="H42" s="35">
        <f>D42+F42</f>
        <v>111.6</v>
      </c>
    </row>
    <row r="43" spans="1:8" ht="13.5" customHeight="1" x14ac:dyDescent="0.25">
      <c r="A43" s="73" t="s">
        <v>56</v>
      </c>
      <c r="B43" s="74"/>
      <c r="C43" s="7"/>
      <c r="D43" s="7">
        <v>-1.93</v>
      </c>
      <c r="E43" s="7">
        <v>3.71</v>
      </c>
      <c r="F43" s="7">
        <v>3.71</v>
      </c>
      <c r="G43" s="72">
        <v>3.71</v>
      </c>
      <c r="H43" s="35">
        <f t="shared" si="5"/>
        <v>-1.93</v>
      </c>
    </row>
    <row r="44" spans="1:8" ht="13.5" customHeight="1" x14ac:dyDescent="0.25">
      <c r="A44" s="158" t="s">
        <v>136</v>
      </c>
      <c r="B44" s="124"/>
      <c r="C44" s="7"/>
      <c r="D44" s="7"/>
      <c r="E44" s="7"/>
      <c r="F44" s="7"/>
      <c r="G44" s="97"/>
      <c r="H44" s="35"/>
    </row>
    <row r="45" spans="1:8" ht="12.75" customHeight="1" x14ac:dyDescent="0.25">
      <c r="A45" s="159" t="s">
        <v>137</v>
      </c>
      <c r="B45" s="139"/>
      <c r="C45" s="7" t="s">
        <v>138</v>
      </c>
      <c r="D45" s="7">
        <v>5.98</v>
      </c>
      <c r="E45" s="35">
        <v>3.6</v>
      </c>
      <c r="F45" s="35">
        <v>3.6</v>
      </c>
      <c r="G45" s="35">
        <v>0.61</v>
      </c>
      <c r="H45" s="35">
        <f>F45+D45-G45</f>
        <v>8.9700000000000006</v>
      </c>
    </row>
    <row r="46" spans="1:8" ht="12.75" customHeight="1" x14ac:dyDescent="0.25">
      <c r="A46" s="159" t="s">
        <v>139</v>
      </c>
      <c r="B46" s="139"/>
      <c r="C46" s="7"/>
      <c r="D46" s="7"/>
      <c r="E46" s="35">
        <v>0.61</v>
      </c>
      <c r="F46" s="7">
        <v>0.61</v>
      </c>
      <c r="G46" s="7">
        <v>0.61</v>
      </c>
      <c r="H46" s="7">
        <v>0</v>
      </c>
    </row>
    <row r="47" spans="1:8" ht="12.75" customHeight="1" x14ac:dyDescent="0.25">
      <c r="A47" s="98" t="s">
        <v>140</v>
      </c>
      <c r="B47" s="99"/>
      <c r="C47" s="7" t="s">
        <v>141</v>
      </c>
      <c r="D47" s="7">
        <v>7.98</v>
      </c>
      <c r="E47" s="35">
        <v>4.8</v>
      </c>
      <c r="F47" s="35">
        <v>4.8</v>
      </c>
      <c r="G47" s="35">
        <v>0.81</v>
      </c>
      <c r="H47" s="35">
        <f>F47+D47-G47</f>
        <v>11.97</v>
      </c>
    </row>
    <row r="48" spans="1:8" ht="12.75" customHeight="1" x14ac:dyDescent="0.25">
      <c r="A48" s="159" t="s">
        <v>56</v>
      </c>
      <c r="B48" s="139"/>
      <c r="C48" s="7"/>
      <c r="D48" s="7"/>
      <c r="E48" s="35">
        <v>0.81</v>
      </c>
      <c r="F48" s="7">
        <v>0.81</v>
      </c>
      <c r="G48" s="7">
        <v>0.81</v>
      </c>
      <c r="H48" s="7">
        <v>0</v>
      </c>
    </row>
    <row r="49" spans="1:8" ht="12.75" customHeight="1" x14ac:dyDescent="0.25">
      <c r="A49" s="98" t="s">
        <v>142</v>
      </c>
      <c r="B49" s="99"/>
      <c r="C49" s="7" t="s">
        <v>143</v>
      </c>
      <c r="D49" s="7">
        <v>5</v>
      </c>
      <c r="E49" s="35">
        <v>3</v>
      </c>
      <c r="F49" s="35">
        <v>3</v>
      </c>
      <c r="G49" s="35">
        <v>0.5</v>
      </c>
      <c r="H49" s="35">
        <f>F49+D49-G49</f>
        <v>7.5</v>
      </c>
    </row>
    <row r="50" spans="1:8" ht="12.75" customHeight="1" x14ac:dyDescent="0.25">
      <c r="A50" s="159" t="s">
        <v>56</v>
      </c>
      <c r="B50" s="139"/>
      <c r="C50" s="7"/>
      <c r="D50" s="7"/>
      <c r="E50" s="35">
        <v>0.5</v>
      </c>
      <c r="F50" s="7">
        <v>0.5</v>
      </c>
      <c r="G50" s="7">
        <v>0.5</v>
      </c>
      <c r="H50" s="7"/>
    </row>
    <row r="51" spans="1:8" ht="12.75" customHeight="1" x14ac:dyDescent="0.25">
      <c r="A51" s="159" t="s">
        <v>144</v>
      </c>
      <c r="B51" s="139"/>
      <c r="C51" s="7" t="s">
        <v>143</v>
      </c>
      <c r="D51" s="7">
        <v>7.29</v>
      </c>
      <c r="E51" s="35">
        <v>4.8</v>
      </c>
      <c r="F51" s="35">
        <v>4.8</v>
      </c>
      <c r="G51" s="35">
        <v>0.82</v>
      </c>
      <c r="H51" s="35">
        <f>F51+D51-G51</f>
        <v>11.27</v>
      </c>
    </row>
    <row r="52" spans="1:8" ht="14.25" customHeight="1" x14ac:dyDescent="0.25">
      <c r="A52" s="159" t="s">
        <v>56</v>
      </c>
      <c r="B52" s="139"/>
      <c r="C52" s="7"/>
      <c r="D52" s="7"/>
      <c r="E52" s="7">
        <v>0.82</v>
      </c>
      <c r="F52" s="7">
        <v>0.82</v>
      </c>
      <c r="G52" s="7">
        <v>0.82</v>
      </c>
      <c r="H52" s="7">
        <v>0</v>
      </c>
    </row>
    <row r="53" spans="1:8" ht="14.25" customHeight="1" x14ac:dyDescent="0.25">
      <c r="A53" s="163" t="s">
        <v>159</v>
      </c>
      <c r="B53" s="164"/>
      <c r="C53" s="7"/>
      <c r="D53" s="7">
        <v>0</v>
      </c>
      <c r="E53" s="35">
        <v>216.07</v>
      </c>
      <c r="F53" s="35">
        <v>216.07</v>
      </c>
      <c r="G53" s="35">
        <v>101.55</v>
      </c>
      <c r="H53" s="7">
        <f>F53-G53</f>
        <v>114.52</v>
      </c>
    </row>
    <row r="54" spans="1:8" ht="14.25" customHeight="1" x14ac:dyDescent="0.25">
      <c r="A54" s="165" t="s">
        <v>160</v>
      </c>
      <c r="B54" s="166"/>
      <c r="C54" s="7"/>
      <c r="D54" s="7">
        <v>0</v>
      </c>
      <c r="E54" s="7">
        <v>101.55</v>
      </c>
      <c r="F54" s="7">
        <v>101.55</v>
      </c>
      <c r="G54" s="7">
        <v>101.55</v>
      </c>
      <c r="H54" s="7">
        <v>0</v>
      </c>
    </row>
    <row r="55" spans="1:8" ht="14.25" customHeight="1" x14ac:dyDescent="0.25">
      <c r="A55" s="165" t="s">
        <v>161</v>
      </c>
      <c r="B55" s="166"/>
      <c r="C55" s="7"/>
      <c r="D55" s="7">
        <v>0</v>
      </c>
      <c r="E55" s="7">
        <v>114.52</v>
      </c>
      <c r="F55" s="7">
        <v>114.52</v>
      </c>
      <c r="G55" s="7">
        <v>0</v>
      </c>
      <c r="H55" s="7">
        <v>114.52</v>
      </c>
    </row>
    <row r="56" spans="1:8" ht="14.25" customHeight="1" x14ac:dyDescent="0.25">
      <c r="A56" s="105" t="s">
        <v>162</v>
      </c>
      <c r="B56" s="106"/>
      <c r="C56" s="7"/>
      <c r="D56" s="7"/>
      <c r="E56" s="35">
        <f>E37+E38+E45+E47+E49+E51+E53</f>
        <v>254.1</v>
      </c>
      <c r="F56" s="35">
        <f t="shared" ref="F56:G56" si="6">F37+F38+F45+F47+F49+F51+F53</f>
        <v>254.37</v>
      </c>
      <c r="G56" s="35">
        <f t="shared" si="6"/>
        <v>108.27</v>
      </c>
      <c r="H56" s="7"/>
    </row>
    <row r="57" spans="1:8" ht="18.75" customHeight="1" x14ac:dyDescent="0.25">
      <c r="A57" s="98" t="s">
        <v>123</v>
      </c>
      <c r="B57" s="99"/>
      <c r="C57" s="7"/>
      <c r="D57" s="7"/>
      <c r="E57" s="35">
        <f>E35+E56</f>
        <v>1174.2</v>
      </c>
      <c r="F57" s="35">
        <f t="shared" ref="F57:G57" si="7">F35+F56</f>
        <v>1070.6999999999998</v>
      </c>
      <c r="G57" s="35">
        <f t="shared" si="7"/>
        <v>880.2299999999999</v>
      </c>
      <c r="H57" s="7"/>
    </row>
    <row r="58" spans="1:8" ht="14.25" customHeight="1" x14ac:dyDescent="0.25">
      <c r="A58" s="156" t="s">
        <v>129</v>
      </c>
      <c r="B58" s="162"/>
      <c r="C58" s="70"/>
      <c r="D58" s="70">
        <v>-301.18</v>
      </c>
      <c r="E58" s="92"/>
      <c r="F58" s="92"/>
      <c r="G58" s="70"/>
      <c r="H58" s="70">
        <f>F57-E57+D58+F57-G57</f>
        <v>-214.21000000000038</v>
      </c>
    </row>
    <row r="59" spans="1:8" ht="0.75" hidden="1" customHeight="1" x14ac:dyDescent="0.25">
      <c r="A59" s="156" t="s">
        <v>133</v>
      </c>
      <c r="B59" s="156"/>
      <c r="C59" s="93"/>
      <c r="D59" s="93"/>
      <c r="E59" s="94"/>
      <c r="F59" s="95"/>
      <c r="G59" s="95"/>
      <c r="H59" s="94">
        <v>505.44</v>
      </c>
    </row>
    <row r="60" spans="1:8" ht="23.25" customHeight="1" x14ac:dyDescent="0.25">
      <c r="A60" s="156" t="s">
        <v>155</v>
      </c>
      <c r="B60" s="157"/>
      <c r="C60" s="93"/>
      <c r="D60" s="93"/>
      <c r="E60" s="94"/>
      <c r="F60" s="95"/>
      <c r="G60" s="95"/>
      <c r="H60" s="94">
        <f>H61+H62</f>
        <v>-214.21000000000004</v>
      </c>
    </row>
    <row r="61" spans="1:8" ht="14.25" customHeight="1" x14ac:dyDescent="0.25">
      <c r="A61" s="156" t="s">
        <v>127</v>
      </c>
      <c r="B61" s="157"/>
      <c r="C61" s="93"/>
      <c r="D61" s="93"/>
      <c r="E61" s="94"/>
      <c r="F61" s="95"/>
      <c r="G61" s="95"/>
      <c r="H61" s="92">
        <f>H39+H45+H47+H49+H51+H53</f>
        <v>263.90000000000003</v>
      </c>
    </row>
    <row r="62" spans="1:8" ht="14.25" customHeight="1" x14ac:dyDescent="0.25">
      <c r="A62" s="156" t="s">
        <v>128</v>
      </c>
      <c r="B62" s="162"/>
      <c r="C62" s="93"/>
      <c r="D62" s="93"/>
      <c r="E62" s="94"/>
      <c r="F62" s="95"/>
      <c r="G62" s="95"/>
      <c r="H62" s="94">
        <f>H8+H25+H29+H37</f>
        <v>-478.11000000000007</v>
      </c>
    </row>
    <row r="63" spans="1:8" ht="14.25" customHeight="1" x14ac:dyDescent="0.25">
      <c r="A63" s="87"/>
      <c r="B63" s="88"/>
      <c r="C63" s="89"/>
      <c r="D63" s="89"/>
      <c r="E63" s="90"/>
      <c r="F63" s="90"/>
      <c r="G63" s="90"/>
      <c r="H63" s="89"/>
    </row>
    <row r="64" spans="1:8" ht="15" customHeight="1" x14ac:dyDescent="0.25">
      <c r="A64" s="21" t="s">
        <v>156</v>
      </c>
      <c r="D64" s="23"/>
      <c r="E64" s="23"/>
      <c r="F64" s="23"/>
      <c r="G64" s="23"/>
    </row>
    <row r="65" spans="1:8" s="75" customFormat="1" ht="17.25" customHeight="1" x14ac:dyDescent="0.25">
      <c r="A65" s="155" t="s">
        <v>59</v>
      </c>
      <c r="B65" s="122"/>
      <c r="C65" s="122"/>
      <c r="D65" s="147"/>
      <c r="E65" s="37" t="s">
        <v>60</v>
      </c>
      <c r="F65" s="37" t="s">
        <v>61</v>
      </c>
      <c r="G65" s="37" t="s">
        <v>126</v>
      </c>
      <c r="H65" s="6" t="s">
        <v>132</v>
      </c>
    </row>
    <row r="66" spans="1:8" s="82" customFormat="1" ht="16.5" customHeight="1" x14ac:dyDescent="0.25">
      <c r="A66" s="154" t="s">
        <v>157</v>
      </c>
      <c r="B66" s="144"/>
      <c r="C66" s="144"/>
      <c r="D66" s="124"/>
      <c r="E66" s="38">
        <v>43282</v>
      </c>
      <c r="F66" s="37">
        <v>1</v>
      </c>
      <c r="G66" s="39">
        <v>133.6</v>
      </c>
      <c r="H66" s="6" t="s">
        <v>158</v>
      </c>
    </row>
    <row r="67" spans="1:8" s="96" customFormat="1" ht="16.5" customHeight="1" x14ac:dyDescent="0.25">
      <c r="A67" s="154"/>
      <c r="B67" s="144"/>
      <c r="C67" s="144"/>
      <c r="D67" s="124"/>
      <c r="E67" s="38"/>
      <c r="F67" s="37"/>
      <c r="G67" s="39"/>
      <c r="H67" s="6"/>
    </row>
    <row r="68" spans="1:8" s="82" customFormat="1" ht="16.5" customHeight="1" x14ac:dyDescent="0.25">
      <c r="A68" s="154" t="s">
        <v>8</v>
      </c>
      <c r="B68" s="144"/>
      <c r="C68" s="144"/>
      <c r="D68" s="124"/>
      <c r="E68" s="38"/>
      <c r="F68" s="37"/>
      <c r="G68" s="39">
        <f>SUM(G66:G67)</f>
        <v>133.6</v>
      </c>
      <c r="H68" s="6"/>
    </row>
    <row r="69" spans="1:8" s="75" customFormat="1" ht="13.5" customHeight="1" x14ac:dyDescent="0.25">
      <c r="A69" s="21" t="s">
        <v>48</v>
      </c>
      <c r="B69" s="34"/>
      <c r="C69" s="34"/>
      <c r="D69" s="23"/>
      <c r="E69" s="23"/>
      <c r="F69" s="23"/>
      <c r="G69" s="23"/>
      <c r="H69"/>
    </row>
    <row r="70" spans="1:8" ht="22.5" customHeight="1" x14ac:dyDescent="0.25">
      <c r="A70" s="21" t="s">
        <v>49</v>
      </c>
      <c r="D70" s="23"/>
      <c r="E70" s="23"/>
      <c r="F70" s="23"/>
      <c r="G70" s="23"/>
    </row>
    <row r="71" spans="1:8" ht="14.25" customHeight="1" x14ac:dyDescent="0.25">
      <c r="A71" s="155" t="s">
        <v>63</v>
      </c>
      <c r="B71" s="122"/>
      <c r="C71" s="122"/>
      <c r="D71" s="122"/>
      <c r="E71" s="147"/>
      <c r="F71" s="41" t="s">
        <v>61</v>
      </c>
      <c r="G71" s="40" t="s">
        <v>62</v>
      </c>
    </row>
    <row r="72" spans="1:8" x14ac:dyDescent="0.25">
      <c r="A72" s="154"/>
      <c r="B72" s="144"/>
      <c r="C72" s="144"/>
      <c r="D72" s="144"/>
      <c r="E72" s="124"/>
      <c r="F72" s="37" t="s">
        <v>58</v>
      </c>
      <c r="G72" s="37">
        <v>0</v>
      </c>
    </row>
    <row r="73" spans="1:8" x14ac:dyDescent="0.25">
      <c r="A73" s="48"/>
      <c r="B73" s="49"/>
      <c r="C73" s="49"/>
      <c r="D73" s="49"/>
      <c r="E73" s="49"/>
      <c r="F73" s="50"/>
      <c r="G73" s="50"/>
    </row>
    <row r="74" spans="1:8" x14ac:dyDescent="0.25">
      <c r="A74" s="54" t="s">
        <v>75</v>
      </c>
      <c r="B74" s="55"/>
      <c r="C74" s="55"/>
      <c r="D74" s="55"/>
      <c r="E74" s="55"/>
      <c r="F74" s="37"/>
      <c r="G74" s="37"/>
    </row>
    <row r="75" spans="1:8" x14ac:dyDescent="0.25">
      <c r="A75" s="155" t="s">
        <v>76</v>
      </c>
      <c r="B75" s="169"/>
      <c r="C75" s="107" t="s">
        <v>77</v>
      </c>
      <c r="D75" s="169"/>
      <c r="E75" s="37" t="s">
        <v>78</v>
      </c>
      <c r="F75" s="37" t="s">
        <v>79</v>
      </c>
      <c r="G75" s="37" t="s">
        <v>80</v>
      </c>
    </row>
    <row r="76" spans="1:8" x14ac:dyDescent="0.25">
      <c r="A76" s="155" t="s">
        <v>101</v>
      </c>
      <c r="B76" s="169"/>
      <c r="C76" s="107" t="s">
        <v>58</v>
      </c>
      <c r="D76" s="147"/>
      <c r="E76" s="37">
        <v>4</v>
      </c>
      <c r="F76" s="37" t="s">
        <v>58</v>
      </c>
      <c r="G76" s="37" t="s">
        <v>58</v>
      </c>
    </row>
    <row r="77" spans="1:8" x14ac:dyDescent="0.25">
      <c r="A77" s="51"/>
      <c r="B77" s="52"/>
      <c r="C77" s="28"/>
      <c r="D77" s="53"/>
      <c r="E77" s="50"/>
      <c r="F77" s="50"/>
      <c r="G77" s="50"/>
    </row>
    <row r="78" spans="1:8" ht="23.25" customHeight="1" x14ac:dyDescent="0.25">
      <c r="A78" s="21"/>
      <c r="D78" s="23"/>
      <c r="E78" s="23"/>
      <c r="F78" s="23"/>
      <c r="G78" s="23"/>
    </row>
    <row r="79" spans="1:8" x14ac:dyDescent="0.25">
      <c r="A79" s="21" t="s">
        <v>119</v>
      </c>
      <c r="F79" s="57"/>
    </row>
    <row r="80" spans="1:8" x14ac:dyDescent="0.25">
      <c r="A80" s="170" t="s">
        <v>163</v>
      </c>
      <c r="B80" s="171"/>
      <c r="C80" s="171"/>
      <c r="D80" s="171"/>
      <c r="E80" s="171"/>
      <c r="F80" s="171"/>
      <c r="G80" s="171"/>
    </row>
    <row r="81" spans="1:7" x14ac:dyDescent="0.25">
      <c r="A81" s="167" t="s">
        <v>164</v>
      </c>
      <c r="B81" s="168"/>
      <c r="C81" s="168"/>
      <c r="D81" s="168"/>
      <c r="E81" s="168"/>
      <c r="F81" s="168"/>
      <c r="G81" s="168"/>
    </row>
    <row r="82" spans="1:7" x14ac:dyDescent="0.25">
      <c r="A82" s="168"/>
      <c r="B82" s="168"/>
      <c r="C82" s="168"/>
      <c r="D82" s="168"/>
      <c r="E82" s="168"/>
      <c r="F82" s="168"/>
      <c r="G82" s="168"/>
    </row>
    <row r="83" spans="1:7" ht="0.75" customHeight="1" x14ac:dyDescent="0.25">
      <c r="A83" s="168"/>
      <c r="B83" s="168"/>
      <c r="C83" s="168"/>
      <c r="D83" s="168"/>
      <c r="E83" s="168"/>
      <c r="F83" s="168"/>
      <c r="G83" s="168"/>
    </row>
    <row r="84" spans="1:7" hidden="1" x14ac:dyDescent="0.25">
      <c r="A84" s="168"/>
      <c r="B84" s="168"/>
      <c r="C84" s="168"/>
      <c r="D84" s="168"/>
      <c r="E84" s="168"/>
      <c r="F84" s="168"/>
      <c r="G84" s="168"/>
    </row>
    <row r="85" spans="1:7" x14ac:dyDescent="0.25">
      <c r="A85" s="71"/>
      <c r="B85" s="71"/>
      <c r="C85" s="71"/>
      <c r="D85" s="71"/>
      <c r="E85" s="71"/>
      <c r="F85" s="71"/>
      <c r="G85" s="71"/>
    </row>
    <row r="86" spans="1:7" x14ac:dyDescent="0.25">
      <c r="A86" s="71"/>
      <c r="B86" s="71"/>
      <c r="C86" s="71"/>
      <c r="D86" s="71"/>
      <c r="E86" s="71"/>
      <c r="F86" s="71"/>
      <c r="G86" s="71"/>
    </row>
    <row r="87" spans="1:7" x14ac:dyDescent="0.25">
      <c r="A87" s="23" t="s">
        <v>81</v>
      </c>
      <c r="B87" s="56"/>
    </row>
    <row r="88" spans="1:7" ht="13.5" customHeight="1" x14ac:dyDescent="0.25">
      <c r="A88" s="23" t="s">
        <v>82</v>
      </c>
      <c r="B88" s="56"/>
      <c r="E88" s="23" t="s">
        <v>84</v>
      </c>
    </row>
    <row r="89" spans="1:7" hidden="1" x14ac:dyDescent="0.25">
      <c r="A89" s="23" t="s">
        <v>83</v>
      </c>
      <c r="B89" s="56"/>
    </row>
    <row r="90" spans="1:7" hidden="1" x14ac:dyDescent="0.25">
      <c r="A90" s="23"/>
      <c r="B90" s="56"/>
    </row>
    <row r="91" spans="1:7" x14ac:dyDescent="0.25">
      <c r="A91" s="19" t="s">
        <v>85</v>
      </c>
    </row>
    <row r="92" spans="1:7" x14ac:dyDescent="0.25">
      <c r="A92" s="19" t="s">
        <v>86</v>
      </c>
    </row>
    <row r="93" spans="1:7" x14ac:dyDescent="0.25">
      <c r="A93" s="19" t="s">
        <v>87</v>
      </c>
    </row>
    <row r="94" spans="1:7" x14ac:dyDescent="0.25">
      <c r="A94" s="19" t="s">
        <v>88</v>
      </c>
    </row>
    <row r="95" spans="1:7" x14ac:dyDescent="0.25">
      <c r="A95" s="19"/>
    </row>
  </sheetData>
  <mergeCells count="57">
    <mergeCell ref="A81:G84"/>
    <mergeCell ref="A75:B75"/>
    <mergeCell ref="A76:B76"/>
    <mergeCell ref="C75:D75"/>
    <mergeCell ref="C76:D76"/>
    <mergeCell ref="A80:G80"/>
    <mergeCell ref="A72:E72"/>
    <mergeCell ref="A65:D65"/>
    <mergeCell ref="D38:D41"/>
    <mergeCell ref="A59:B59"/>
    <mergeCell ref="A42:B42"/>
    <mergeCell ref="A58:B58"/>
    <mergeCell ref="A66:D66"/>
    <mergeCell ref="A61:B61"/>
    <mergeCell ref="A62:B62"/>
    <mergeCell ref="A67:D67"/>
    <mergeCell ref="A53:B53"/>
    <mergeCell ref="A54:B54"/>
    <mergeCell ref="A55:B55"/>
    <mergeCell ref="H39:H41"/>
    <mergeCell ref="E38:E41"/>
    <mergeCell ref="G38:G41"/>
    <mergeCell ref="A68:D68"/>
    <mergeCell ref="A71:E71"/>
    <mergeCell ref="F38:F41"/>
    <mergeCell ref="A60:B60"/>
    <mergeCell ref="A44:B44"/>
    <mergeCell ref="A45:B45"/>
    <mergeCell ref="A46:B46"/>
    <mergeCell ref="A48:B48"/>
    <mergeCell ref="A50:B50"/>
    <mergeCell ref="A51:B51"/>
    <mergeCell ref="A52:B52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23:B23"/>
    <mergeCell ref="A25:B25"/>
    <mergeCell ref="A38:B41"/>
    <mergeCell ref="C38:C41"/>
    <mergeCell ref="A27:B27"/>
    <mergeCell ref="A37:B37"/>
    <mergeCell ref="A36:B36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2019-01-31T01:33:24Z</cp:lastPrinted>
  <dcterms:created xsi:type="dcterms:W3CDTF">2013-02-18T04:38:06Z</dcterms:created>
  <dcterms:modified xsi:type="dcterms:W3CDTF">2019-02-13T01:26:48Z</dcterms:modified>
</cp:coreProperties>
</file>