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9" i="8" l="1"/>
  <c r="H47" i="8"/>
  <c r="H48" i="8"/>
  <c r="H50" i="8"/>
  <c r="G10" i="8"/>
  <c r="G41" i="8"/>
  <c r="G35" i="8"/>
  <c r="G38" i="8"/>
  <c r="G39" i="8"/>
  <c r="G40" i="8"/>
  <c r="G37" i="8"/>
  <c r="G31" i="8"/>
  <c r="G32" i="8"/>
  <c r="G33" i="8"/>
  <c r="G27" i="8"/>
  <c r="F29" i="8"/>
  <c r="G29" i="8"/>
  <c r="E29" i="8"/>
  <c r="G24" i="8"/>
  <c r="G21" i="8"/>
  <c r="G18" i="8"/>
  <c r="G15" i="8"/>
  <c r="G12" i="8"/>
  <c r="G8" i="8"/>
  <c r="D47" i="8"/>
  <c r="H38" i="8"/>
  <c r="H39" i="8"/>
  <c r="H40" i="8"/>
  <c r="H37" i="8"/>
  <c r="C33" i="8"/>
  <c r="C32" i="8"/>
  <c r="C29" i="8"/>
  <c r="C28" i="8"/>
  <c r="C26" i="8"/>
  <c r="C25" i="8"/>
  <c r="C23" i="8"/>
  <c r="C22" i="8"/>
  <c r="C20" i="8"/>
  <c r="C19" i="8"/>
  <c r="C17" i="8"/>
  <c r="C16" i="8"/>
  <c r="C14" i="8"/>
  <c r="C13" i="8"/>
  <c r="C8" i="8"/>
  <c r="C10" i="8"/>
  <c r="C9" i="8"/>
  <c r="F8" i="8"/>
  <c r="F35" i="8"/>
  <c r="F46" i="8"/>
  <c r="G46" i="8"/>
  <c r="F41" i="8"/>
  <c r="E8" i="8"/>
  <c r="E35" i="8"/>
  <c r="E46" i="8"/>
  <c r="G28" i="8"/>
  <c r="G26" i="8"/>
  <c r="G25" i="8"/>
  <c r="G23" i="8"/>
  <c r="G22" i="8"/>
  <c r="G20" i="8"/>
  <c r="G19" i="8"/>
  <c r="G17" i="8"/>
  <c r="G16" i="8"/>
  <c r="G14" i="8"/>
  <c r="G13" i="8"/>
  <c r="F28" i="8"/>
  <c r="E28" i="8"/>
  <c r="F33" i="8"/>
  <c r="E33" i="8"/>
  <c r="F32" i="8"/>
  <c r="E32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F13" i="8"/>
  <c r="E14" i="8"/>
  <c r="H35" i="8"/>
  <c r="H29" i="8"/>
  <c r="E41" i="8"/>
  <c r="H8" i="8"/>
  <c r="H31" i="8"/>
  <c r="G58" i="8"/>
  <c r="G9" i="8"/>
  <c r="E13" i="8"/>
  <c r="H45" i="8"/>
  <c r="H44" i="8"/>
  <c r="H33" i="8"/>
  <c r="H32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<sst xmlns="http://schemas.openxmlformats.org/spreadsheetml/2006/main" count="170" uniqueCount="150">
  <si>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</si>
  <si>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</si>
  <si>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</si>
  <si>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</si>
  <si>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</si>
  <si>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</si>
  <si>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</si>
  <si>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</si>
  <si>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</si>
  <si>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</si>
  <si>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</si>
  <si>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</si>
  <si>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</si>
  <si>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</si>
  <si>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</si>
  <si>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</si>
  <si>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</si>
  <si>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</si>
  <si>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</si>
  <si>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</si>
  <si>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</si>
  <si>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</si>
  <si>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</si>
  <si>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</si>
  <si>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</si>
  <si>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</si>
  <si>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</si>
  <si>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</si>
  <si>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</si>
  <si>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</si>
  <si>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</si>
  <si>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</si>
  <si>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</si>
  <si>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</si>
  <si>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</si>
  <si>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</si>
  <si>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</si>
  <si>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</si>
  <si>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</si>
  <si>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</si>
  <si>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</si>
  <si>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</si>
  <si>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</si>
  <si>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</si>
  <si>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</si>
  <si>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</si>
  <si>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</si>
  <si>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</si>
  <si>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</si>
  <si>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</si>
  <si>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</si>
  <si>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</si>
  <si>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</si>
  <si>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</si>
  <si>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</si>
  <si>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</si>
  <si>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</si>
  <si>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</si>
  <si>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</si>
  <si>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</si>
  <si>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</si>
  <si>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</si>
  <si>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</si>
  <si>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</si>
  <si>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</si>
  <si>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</si>
  <si>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</si>
  <si>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</si>
  <si>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</si>
  <si>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</si>
  <si>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</si>
  <si>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</si>
  <si>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</si>
  <si>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</si>
  <si>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</si>
  <si>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</si>
  <si>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</si>
  <si>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</si>
  <si>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</si>
  <si>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</si>
  <si>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</si>
  <si>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</si>
  <si>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</si>
  <si>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</si>
  <si>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</si>
  <si>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</si>
  <si>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</si>
  <si>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</si>
  <si>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</si>
  <si>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</si>
  <si>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</si>
  <si>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uklr2006@mail.ru</t>
  </si>
  <si>
    <t>10  этажей</t>
  </si>
  <si>
    <t>1 подъезд</t>
  </si>
  <si>
    <t>№57 А по ул. Луговой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</si>
  <si>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</si>
  <si>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</si>
  <si>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</si>
  <si>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</si>
  <si>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</si>
  <si>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</si>
  <si>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</si>
  <si>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</si>
  <si>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</si>
  <si>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</si>
  <si>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</si>
  <si>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</si>
  <si>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</si>
  <si>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</si>
  <si>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лифта</t>
  </si>
  <si>
    <r>
      <rPr>
        <b/>
        <sz val="10"/>
        <color theme="1"/>
        <rFont val="Calibri"/>
        <family val="2"/>
        <charset val="204"/>
        <scheme val="minor"/>
      </rPr>
      <t>часть 4</t>
    </r>
    <r>
      <rPr>
        <sz val="11"/>
        <color theme="1"/>
        <rFont val="Calibri"/>
        <family val="2"/>
        <charset val="204"/>
        <scheme val="minor"/>
      </rPr>
      <t>.</t>
    </r>
  </si>
  <si>
    <t>ул. Тунгусская,8</t>
  </si>
  <si>
    <t>итого по дому:</t>
  </si>
  <si>
    <t>прочие работы и услуги</t>
  </si>
  <si>
    <t>1.1 Услуги по управлению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</si>
  <si>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</si>
  <si>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</si>
  <si>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</si>
  <si>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</si>
  <si>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</si>
  <si>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</si>
  <si>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</si>
  <si>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1.Реклама в лифте</t>
  </si>
  <si>
    <t>итого: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</si>
  <si>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</si>
  <si>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</si>
  <si>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</si>
  <si>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</si>
  <si>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</si>
  <si>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</si>
  <si>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</t>
  </si>
  <si>
    <t xml:space="preserve">                                              </t>
  </si>
  <si>
    <t xml:space="preserve">                       Отчет ООО "Управляющей компании Ленинского района"  за 2019  г.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</si>
  <si>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              01 июля 2008 года</t>
    </r>
  </si>
  <si>
    <t xml:space="preserve"> 371,70 кв.м.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</si>
  <si>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</si>
  <si>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</si>
  <si>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</si>
  <si>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</si>
  <si>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</si>
  <si>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 xml:space="preserve">План по статье "текущий ремонт" на 2020 год. </t>
  </si>
  <si>
    <t>Экономич. отдел - 220-50-87</t>
  </si>
  <si>
    <t>110 чел</t>
  </si>
  <si>
    <t>2468,40 кв.м</t>
  </si>
  <si>
    <t>Предложение Управляющей компании: ремонт розлива ЦО на техническом этаже, бетонирование полов в подъезде. Выполнение работ возможно за счет дополнительного сбора средств.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</si>
  <si>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143/01 от 30.01.2020 год</t>
    </r>
  </si>
  <si>
    <t>ООО "Восток-Мегаполис"</t>
  </si>
  <si>
    <t>Количество проживающих</t>
  </si>
  <si>
    <t>Договор Управления</t>
  </si>
  <si>
    <t xml:space="preserve">                 ООО "Управляющая компания Ленинского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</si>
</sst>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7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7" xfId="0" applyFont="1" applyBorder="1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7" xfId="0" applyFont="1" applyBorder="1" applyAlignment="1"/>
    <xf numFmtId="0" fontId="9" fillId="0" borderId="2" xfId="0" applyFont="1" applyBorder="1" applyAlignment="1"/>
    <xf numFmtId="0" fontId="3" fillId="0" borderId="0" xfId="0" applyFont="1" applyBorder="1" applyAlignment="1"/>
    <xf numFmtId="164" fontId="6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2" fontId="9" fillId="3" borderId="1" xfId="0" applyNumberFormat="1" applyFont="1" applyFill="1" applyBorder="1" applyAlignment="1"/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9" fillId="0" borderId="3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0" fillId="0" borderId="0" xfId="0" applyNumberFormat="1"/>
    <xf numFmtId="2" fontId="6" fillId="0" borderId="0" xfId="0" applyNumberFormat="1" applyFont="1"/>
    <xf numFmtId="2" fontId="0" fillId="0" borderId="0" xfId="0" applyNumberFormat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7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6" fillId="0" borderId="0" xfId="0" applyFont="1" applyAlignment="1"/>
    <xf numFmtId="0" fontId="3" fillId="0" borderId="2" xfId="0" applyFont="1" applyBorder="1" applyAlignment="1"/>
    <xf numFmtId="0" fontId="3" fillId="0" borderId="7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9" fillId="3" borderId="6" xfId="0" applyFont="1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4" fillId="0" borderId="7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9" fillId="0" borderId="2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sqref="A1:D48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5" x14ac:dyDescent="0.25">
      <c r="A1" s="2" t="s">
        <v>132</v>
      </c>
      <c r="C1" s="1"/>
    </row>
    <row r="2" spans="1:5" ht="15" customHeight="1" x14ac:dyDescent="0.25">
      <c r="A2" s="2" t="s">
        <v>53</v>
      </c>
      <c r="C2" s="4"/>
    </row>
    <row r="3" spans="1:5" ht="15.75" x14ac:dyDescent="0.25">
      <c r="B3" s="4" t="s">
        <v>11</v>
      </c>
      <c r="C3" s="23" t="s">
        <v>94</v>
      </c>
    </row>
    <row r="4" spans="1:5" ht="14.25" customHeight="1" x14ac:dyDescent="0.25">
      <c r="A4" s="21" t="s">
        <v>145</v>
      </c>
      <c r="C4" s="4"/>
    </row>
    <row r="5" spans="1:5" ht="15" customHeight="1" x14ac:dyDescent="0.25">
      <c r="A5" s="4" t="s">
        <v>9</v>
      </c>
      <c r="C5" s="4"/>
    </row>
    <row r="6" spans="1:5" s="22" customFormat="1" ht="12.75" customHeight="1" x14ac:dyDescent="0.25">
      <c r="A6" s="4" t="s">
        <v>54</v>
      </c>
      <c r="C6" s="20"/>
    </row>
    <row r="7" spans="1:5" s="3" customFormat="1" ht="15" customHeight="1" x14ac:dyDescent="0.25">
      <c r="A7" s="12" t="s">
        <v>0</v>
      </c>
      <c r="B7" s="13" t="s">
        <v>10</v>
      </c>
      <c r="C7" s="26" t="s">
        <v>149</v>
      </c>
      <c r="D7" s="151"/>
    </row>
    <row r="8" spans="1:5" s="3" customFormat="1" ht="12" customHeight="1" x14ac:dyDescent="0.25">
      <c r="A8" s="12" t="s">
        <v>1</v>
      </c>
      <c r="B8" s="13" t="s">
        <v>12</v>
      </c>
      <c r="C8" s="104" t="s">
        <v>13</v>
      </c>
      <c r="D8" s="105"/>
    </row>
    <row r="9" spans="1:5" s="3" customFormat="1" ht="24" customHeight="1" x14ac:dyDescent="0.25">
      <c r="A9" s="12" t="s">
        <v>2</v>
      </c>
      <c r="B9" s="14" t="s">
        <v>14</v>
      </c>
      <c r="C9" s="106" t="s">
        <v>85</v>
      </c>
      <c r="D9" s="107"/>
    </row>
    <row r="10" spans="1:5" s="3" customFormat="1" ht="15" customHeight="1" x14ac:dyDescent="0.25">
      <c r="A10" s="12" t="s">
        <v>3</v>
      </c>
      <c r="B10" s="13" t="s">
        <v>15</v>
      </c>
      <c r="C10" s="104" t="s">
        <v>16</v>
      </c>
      <c r="D10" s="105"/>
    </row>
    <row r="11" spans="1:5" s="3" customFormat="1" ht="15" customHeight="1" x14ac:dyDescent="0.25">
      <c r="A11" s="54" t="s">
        <v>4</v>
      </c>
      <c r="B11" s="55" t="s">
        <v>95</v>
      </c>
      <c r="C11" s="152" t="s">
        <v>96</v>
      </c>
      <c r="D11" s="152" t="s">
        <v>97</v>
      </c>
    </row>
    <row r="12" spans="1:5" s="3" customFormat="1" ht="15" customHeight="1" x14ac:dyDescent="0.25">
      <c r="A12" s="56"/>
      <c r="B12" s="57"/>
      <c r="C12" s="152" t="s">
        <v>98</v>
      </c>
      <c r="D12" s="152" t="s">
        <v>99</v>
      </c>
      <c r="E12" s="3" t="s">
        <v>131</v>
      </c>
    </row>
    <row r="13" spans="1:5" s="3" customFormat="1" ht="15" customHeight="1" x14ac:dyDescent="0.25">
      <c r="A13" s="56"/>
      <c r="B13" s="57"/>
      <c r="C13" s="152" t="s">
        <v>100</v>
      </c>
      <c r="D13" s="152" t="s">
        <v>101</v>
      </c>
    </row>
    <row r="14" spans="1:5" s="3" customFormat="1" ht="15" customHeight="1" x14ac:dyDescent="0.25">
      <c r="A14" s="56"/>
      <c r="B14" s="57"/>
      <c r="C14" s="152" t="s">
        <v>102</v>
      </c>
      <c r="D14" s="152" t="s">
        <v>104</v>
      </c>
    </row>
    <row r="15" spans="1:5" s="3" customFormat="1" ht="15" customHeight="1" x14ac:dyDescent="0.25">
      <c r="A15" s="56"/>
      <c r="B15" s="57"/>
      <c r="C15" s="152" t="s">
        <v>103</v>
      </c>
      <c r="D15" s="152" t="s">
        <v>97</v>
      </c>
    </row>
    <row r="16" spans="1:5" s="3" customFormat="1" ht="15" customHeight="1" x14ac:dyDescent="0.25">
      <c r="A16" s="56"/>
      <c r="B16" s="57"/>
      <c r="C16" s="152" t="s">
        <v>105</v>
      </c>
      <c r="D16" s="152" t="s">
        <v>106</v>
      </c>
    </row>
    <row r="17" spans="1:5" s="3" customFormat="1" ht="15" customHeight="1" x14ac:dyDescent="0.25">
      <c r="A17" s="58"/>
      <c r="B17" s="59"/>
      <c r="C17" s="152" t="s">
        <v>107</v>
      </c>
      <c r="D17" s="152" t="s">
        <v>108</v>
      </c>
    </row>
    <row r="18" spans="1:5" s="3" customFormat="1" ht="14.25" customHeight="1" x14ac:dyDescent="0.25">
      <c r="A18" s="12" t="s">
        <v>5</v>
      </c>
      <c r="B18" s="13" t="s">
        <v>17</v>
      </c>
      <c r="C18" s="108" t="s">
        <v>91</v>
      </c>
      <c r="D18" s="109"/>
    </row>
    <row r="19" spans="1:5" s="3" customFormat="1" ht="23.25" x14ac:dyDescent="0.25">
      <c r="A19" s="12" t="s">
        <v>6</v>
      </c>
      <c r="B19" s="14" t="s">
        <v>18</v>
      </c>
      <c r="C19" s="110" t="s">
        <v>58</v>
      </c>
      <c r="D19" s="111"/>
    </row>
    <row r="20" spans="1:5" s="3" customFormat="1" ht="16.5" customHeight="1" x14ac:dyDescent="0.25">
      <c r="A20" s="12" t="s">
        <v>7</v>
      </c>
      <c r="B20" s="13" t="s">
        <v>19</v>
      </c>
      <c r="C20" s="106" t="s">
        <v>20</v>
      </c>
      <c r="D20" s="107"/>
    </row>
    <row r="21" spans="1:5" s="3" customFormat="1" ht="16.5" customHeight="1" x14ac:dyDescent="0.25">
      <c r="A21" s="24"/>
      <c r="B21" s="25"/>
      <c r="C21" s="24"/>
      <c r="D21" s="24"/>
    </row>
    <row r="22" spans="1:5" s="5" customFormat="1" ht="15.75" customHeight="1" x14ac:dyDescent="0.25">
      <c r="A22" s="8" t="s">
        <v>21</v>
      </c>
      <c r="B22" s="16"/>
      <c r="C22" s="16"/>
      <c r="D22" s="16"/>
    </row>
    <row r="23" spans="1:5" s="5" customFormat="1" ht="15.75" customHeight="1" x14ac:dyDescent="0.25">
      <c r="A23" s="15"/>
      <c r="B23" s="16"/>
      <c r="C23" s="16"/>
      <c r="D23" s="16"/>
    </row>
    <row r="24" spans="1:5" ht="21.75" customHeight="1" x14ac:dyDescent="0.25">
      <c r="A24" s="6"/>
      <c r="B24" s="17" t="s">
        <v>22</v>
      </c>
      <c r="C24" s="7" t="s">
        <v>23</v>
      </c>
      <c r="D24" s="9" t="s">
        <v>24</v>
      </c>
    </row>
    <row r="25" spans="1:5" s="5" customFormat="1" ht="28.5" customHeight="1" x14ac:dyDescent="0.25">
      <c r="A25" s="114" t="s">
        <v>27</v>
      </c>
      <c r="B25" s="115"/>
      <c r="C25" s="115"/>
      <c r="D25" s="116"/>
    </row>
    <row r="26" spans="1:5" s="5" customFormat="1" ht="15" customHeight="1" x14ac:dyDescent="0.25">
      <c r="A26" s="28"/>
      <c r="B26" s="29"/>
      <c r="C26" s="29"/>
      <c r="D26" s="30"/>
    </row>
    <row r="27" spans="1:5" ht="13.5" customHeight="1" x14ac:dyDescent="0.25">
      <c r="A27" s="7">
        <v>1</v>
      </c>
      <c r="B27" s="6" t="s">
        <v>86</v>
      </c>
      <c r="C27" s="6" t="s">
        <v>25</v>
      </c>
      <c r="D27" s="6" t="s">
        <v>26</v>
      </c>
    </row>
    <row r="28" spans="1:5" x14ac:dyDescent="0.25">
      <c r="A28" s="19" t="s">
        <v>28</v>
      </c>
      <c r="B28" s="18"/>
      <c r="C28" s="18"/>
      <c r="D28" s="18"/>
    </row>
    <row r="29" spans="1:5" ht="12.75" customHeight="1" x14ac:dyDescent="0.25">
      <c r="A29" s="7">
        <v>1</v>
      </c>
      <c r="B29" s="6" t="s">
        <v>87</v>
      </c>
      <c r="C29" s="6" t="s">
        <v>88</v>
      </c>
      <c r="D29" s="6" t="s">
        <v>89</v>
      </c>
      <c r="E29" t="s">
        <v>84</v>
      </c>
    </row>
    <row r="30" spans="1:5" x14ac:dyDescent="0.25">
      <c r="A30" s="19" t="s">
        <v>43</v>
      </c>
      <c r="B30" s="18"/>
      <c r="C30" s="18"/>
      <c r="D30" s="18"/>
    </row>
    <row r="31" spans="1:5" ht="13.5" customHeight="1" x14ac:dyDescent="0.25">
      <c r="A31" s="19" t="s">
        <v>44</v>
      </c>
      <c r="B31" s="18"/>
      <c r="C31" s="18"/>
      <c r="D31" s="18"/>
    </row>
    <row r="32" spans="1:5" ht="12" customHeight="1" x14ac:dyDescent="0.25">
      <c r="A32" s="7">
        <v>1</v>
      </c>
      <c r="B32" s="6" t="s">
        <v>146</v>
      </c>
      <c r="C32" s="6" t="s">
        <v>111</v>
      </c>
      <c r="D32" s="6" t="s">
        <v>29</v>
      </c>
    </row>
    <row r="33" spans="1:4" x14ac:dyDescent="0.25">
      <c r="A33" s="19" t="s">
        <v>30</v>
      </c>
      <c r="B33" s="18"/>
      <c r="C33" s="18"/>
      <c r="D33" s="18"/>
    </row>
    <row r="34" spans="1:4" ht="14.25" customHeight="1" x14ac:dyDescent="0.25">
      <c r="A34" s="7">
        <v>1</v>
      </c>
      <c r="B34" s="6" t="s">
        <v>31</v>
      </c>
      <c r="C34" s="6" t="s">
        <v>25</v>
      </c>
      <c r="D34" s="6" t="s">
        <v>32</v>
      </c>
    </row>
    <row r="35" spans="1:4" ht="13.5" customHeight="1" x14ac:dyDescent="0.25">
      <c r="A35" s="19" t="s">
        <v>33</v>
      </c>
      <c r="B35" s="18"/>
      <c r="C35" s="18"/>
      <c r="D35" s="18"/>
    </row>
    <row r="36" spans="1:4" x14ac:dyDescent="0.25">
      <c r="A36" s="7">
        <v>1</v>
      </c>
      <c r="B36" s="6" t="s">
        <v>34</v>
      </c>
      <c r="C36" s="6" t="s">
        <v>25</v>
      </c>
      <c r="D36" s="6" t="s">
        <v>26</v>
      </c>
    </row>
    <row r="37" spans="1:4" x14ac:dyDescent="0.25">
      <c r="A37" s="27"/>
      <c r="B37" s="11"/>
      <c r="C37" s="11"/>
      <c r="D37" s="11"/>
    </row>
    <row r="38" spans="1:4" x14ac:dyDescent="0.25">
      <c r="A38" s="4" t="s">
        <v>52</v>
      </c>
      <c r="B38" s="18"/>
      <c r="C38" s="18"/>
      <c r="D38" s="18"/>
    </row>
    <row r="39" spans="1:4" x14ac:dyDescent="0.25">
      <c r="A39" s="7">
        <v>1</v>
      </c>
      <c r="B39" s="6" t="s">
        <v>35</v>
      </c>
      <c r="C39" s="113">
        <v>1967</v>
      </c>
      <c r="D39" s="113"/>
    </row>
    <row r="40" spans="1:4" x14ac:dyDescent="0.25">
      <c r="A40" s="7">
        <v>2</v>
      </c>
      <c r="B40" s="6" t="s">
        <v>37</v>
      </c>
      <c r="C40" s="113" t="s">
        <v>92</v>
      </c>
      <c r="D40" s="113"/>
    </row>
    <row r="41" spans="1:4" ht="15" customHeight="1" x14ac:dyDescent="0.25">
      <c r="A41" s="7">
        <v>3</v>
      </c>
      <c r="B41" s="6" t="s">
        <v>38</v>
      </c>
      <c r="C41" s="113" t="s">
        <v>93</v>
      </c>
      <c r="D41" s="113"/>
    </row>
    <row r="42" spans="1:4" x14ac:dyDescent="0.25">
      <c r="A42" s="103">
        <v>4</v>
      </c>
      <c r="B42" s="6" t="s">
        <v>36</v>
      </c>
      <c r="C42" s="113">
        <v>1</v>
      </c>
      <c r="D42" s="113"/>
    </row>
    <row r="43" spans="1:4" x14ac:dyDescent="0.25">
      <c r="A43" s="103">
        <v>5</v>
      </c>
      <c r="B43" s="6" t="s">
        <v>39</v>
      </c>
      <c r="C43" s="113">
        <v>1</v>
      </c>
      <c r="D43" s="113"/>
    </row>
    <row r="44" spans="1:4" x14ac:dyDescent="0.25">
      <c r="A44" s="103">
        <v>6</v>
      </c>
      <c r="B44" s="6" t="s">
        <v>40</v>
      </c>
      <c r="C44" s="117" t="s">
        <v>143</v>
      </c>
      <c r="D44" s="117"/>
    </row>
    <row r="45" spans="1:4" ht="15" customHeight="1" x14ac:dyDescent="0.25">
      <c r="A45" s="103">
        <v>7</v>
      </c>
      <c r="B45" s="6" t="s">
        <v>41</v>
      </c>
      <c r="C45" s="113" t="s">
        <v>59</v>
      </c>
      <c r="D45" s="113"/>
    </row>
    <row r="46" spans="1:4" x14ac:dyDescent="0.25">
      <c r="A46" s="103">
        <v>8</v>
      </c>
      <c r="B46" s="6" t="s">
        <v>42</v>
      </c>
      <c r="C46" s="113" t="s">
        <v>134</v>
      </c>
      <c r="D46" s="113"/>
    </row>
    <row r="47" spans="1:4" x14ac:dyDescent="0.25">
      <c r="A47" s="103">
        <v>9</v>
      </c>
      <c r="B47" s="6" t="s">
        <v>147</v>
      </c>
      <c r="C47" s="113" t="s">
        <v>142</v>
      </c>
      <c r="D47" s="113"/>
    </row>
    <row r="48" spans="1:4" x14ac:dyDescent="0.25">
      <c r="A48" s="103">
        <v>10</v>
      </c>
      <c r="B48" s="6" t="s">
        <v>148</v>
      </c>
      <c r="C48" s="112" t="s">
        <v>133</v>
      </c>
      <c r="D48" s="112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7">
    <mergeCell ref="C48:D48"/>
    <mergeCell ref="C42:D42"/>
    <mergeCell ref="C20:D20"/>
    <mergeCell ref="A25:D25"/>
    <mergeCell ref="C39:D39"/>
    <mergeCell ref="C40:D40"/>
    <mergeCell ref="C41:D41"/>
    <mergeCell ref="C47:D47"/>
    <mergeCell ref="C44:D44"/>
    <mergeCell ref="C45:D45"/>
    <mergeCell ref="C46:D46"/>
    <mergeCell ref="C43:D43"/>
    <mergeCell ref="C8:D8"/>
    <mergeCell ref="C9:D9"/>
    <mergeCell ref="C10:D10"/>
    <mergeCell ref="C18:D18"/>
    <mergeCell ref="C19:D19"/>
  </mergeCells>
  <hyperlinks>
    <hyperlink ref="C19" r:id="rId1" display="ukl2006@mail.ru"/>
    <hyperlink ref="C18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41" zoomScaleNormal="100" workbookViewId="0">
      <selection activeCell="H50" sqref="H50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90" customWidth="1"/>
    <col min="4" max="4" width="8.28515625" style="98" customWidth="1"/>
    <col min="5" max="5" width="9" customWidth="1"/>
    <col min="6" max="6" width="9.7109375" customWidth="1"/>
    <col min="7" max="7" width="9.5703125" customWidth="1"/>
    <col min="8" max="8" width="11.85546875" customWidth="1"/>
  </cols>
  <sheetData>
    <row r="1" spans="1:8" x14ac:dyDescent="0.25">
      <c r="A1" s="4" t="s">
        <v>118</v>
      </c>
      <c r="B1"/>
      <c r="C1" s="85"/>
      <c r="D1" s="85"/>
    </row>
    <row r="2" spans="1:8" ht="13.5" customHeight="1" x14ac:dyDescent="0.25">
      <c r="A2" s="4" t="s">
        <v>135</v>
      </c>
      <c r="B2"/>
      <c r="C2" s="85"/>
      <c r="D2" s="85"/>
    </row>
    <row r="3" spans="1:8" ht="56.25" customHeight="1" x14ac:dyDescent="0.25">
      <c r="A3" s="135" t="s">
        <v>65</v>
      </c>
      <c r="B3" s="136"/>
      <c r="C3" s="86" t="s">
        <v>66</v>
      </c>
      <c r="D3" s="95" t="s">
        <v>67</v>
      </c>
      <c r="E3" s="31" t="s">
        <v>68</v>
      </c>
      <c r="F3" s="31" t="s">
        <v>69</v>
      </c>
      <c r="G3" s="40" t="s">
        <v>70</v>
      </c>
      <c r="H3" s="31" t="s">
        <v>71</v>
      </c>
    </row>
    <row r="4" spans="1:8" ht="22.5" customHeight="1" x14ac:dyDescent="0.25">
      <c r="A4" s="141" t="s">
        <v>136</v>
      </c>
      <c r="B4" s="142"/>
      <c r="C4" s="86"/>
      <c r="D4" s="95">
        <v>-731.8</v>
      </c>
      <c r="E4" s="31"/>
      <c r="F4" s="31"/>
      <c r="G4" s="40"/>
      <c r="H4" s="31"/>
    </row>
    <row r="5" spans="1:8" ht="14.25" customHeight="1" x14ac:dyDescent="0.25">
      <c r="A5" s="65" t="s">
        <v>119</v>
      </c>
      <c r="B5" s="66"/>
      <c r="C5" s="86"/>
      <c r="D5" s="95">
        <v>1.5</v>
      </c>
      <c r="E5" s="31"/>
      <c r="F5" s="31"/>
      <c r="G5" s="40"/>
      <c r="H5" s="31"/>
    </row>
    <row r="6" spans="1:8" ht="16.5" customHeight="1" x14ac:dyDescent="0.25">
      <c r="A6" s="65" t="s">
        <v>120</v>
      </c>
      <c r="B6" s="66"/>
      <c r="C6" s="86"/>
      <c r="D6" s="95">
        <v>-733.3</v>
      </c>
      <c r="E6" s="31"/>
      <c r="F6" s="31"/>
      <c r="G6" s="40"/>
      <c r="H6" s="31"/>
    </row>
    <row r="7" spans="1:8" ht="22.5" customHeight="1" x14ac:dyDescent="0.25">
      <c r="A7" s="138" t="s">
        <v>137</v>
      </c>
      <c r="B7" s="133"/>
      <c r="C7" s="133"/>
      <c r="D7" s="133"/>
      <c r="E7" s="133"/>
      <c r="F7" s="133"/>
      <c r="G7" s="133"/>
      <c r="H7" s="134"/>
    </row>
    <row r="8" spans="1:8" ht="17.25" customHeight="1" x14ac:dyDescent="0.25">
      <c r="A8" s="135" t="s">
        <v>72</v>
      </c>
      <c r="B8" s="131"/>
      <c r="C8" s="87">
        <f>C12+C15+C18+C21+C24+C27</f>
        <v>21.490000000000002</v>
      </c>
      <c r="D8" s="96">
        <v>-278.72000000000003</v>
      </c>
      <c r="E8" s="32">
        <f>E12+E15+E18+E21+E24+E27</f>
        <v>635.66000000000008</v>
      </c>
      <c r="F8" s="32">
        <f>F12+F15+F18+F21+F24+F27</f>
        <v>602.6400000000001</v>
      </c>
      <c r="G8" s="32">
        <f>G12+G15+G18+G21+G24+G27</f>
        <v>602.6400000000001</v>
      </c>
      <c r="H8" s="83">
        <f>F8-E8+D8</f>
        <v>-311.74</v>
      </c>
    </row>
    <row r="9" spans="1:8" x14ac:dyDescent="0.25">
      <c r="A9" s="41" t="s">
        <v>73</v>
      </c>
      <c r="B9" s="42"/>
      <c r="C9" s="83">
        <f>C8-C10</f>
        <v>19.341000000000001</v>
      </c>
      <c r="D9" s="83">
        <v>-250.86</v>
      </c>
      <c r="E9" s="83">
        <f>E8-E10</f>
        <v>572.09400000000005</v>
      </c>
      <c r="F9" s="83">
        <f>F8-F10</f>
        <v>542.37600000000009</v>
      </c>
      <c r="G9" s="83">
        <f>G8-G10</f>
        <v>542.37600000000009</v>
      </c>
      <c r="H9" s="83">
        <f t="shared" ref="H9:H10" si="0">F9-E9+D9</f>
        <v>-280.57799999999997</v>
      </c>
    </row>
    <row r="10" spans="1:8" x14ac:dyDescent="0.25">
      <c r="A10" s="137" t="s">
        <v>74</v>
      </c>
      <c r="B10" s="133"/>
      <c r="C10" s="83">
        <f>C8*10%</f>
        <v>2.1490000000000005</v>
      </c>
      <c r="D10" s="83">
        <v>-27.86</v>
      </c>
      <c r="E10" s="83">
        <f>E8*10%</f>
        <v>63.56600000000001</v>
      </c>
      <c r="F10" s="83">
        <f>F8*10%</f>
        <v>60.26400000000001</v>
      </c>
      <c r="G10" s="83">
        <f>G8*10%</f>
        <v>60.26400000000001</v>
      </c>
      <c r="H10" s="83">
        <f t="shared" si="0"/>
        <v>-31.161999999999999</v>
      </c>
    </row>
    <row r="11" spans="1:8" ht="12.75" customHeight="1" x14ac:dyDescent="0.25">
      <c r="A11" s="138" t="s">
        <v>75</v>
      </c>
      <c r="B11" s="130"/>
      <c r="C11" s="130"/>
      <c r="D11" s="130"/>
      <c r="E11" s="130"/>
      <c r="F11" s="130"/>
      <c r="G11" s="130"/>
      <c r="H11" s="131"/>
    </row>
    <row r="12" spans="1:8" x14ac:dyDescent="0.25">
      <c r="A12" s="139" t="s">
        <v>55</v>
      </c>
      <c r="B12" s="140"/>
      <c r="C12" s="87">
        <v>5.75</v>
      </c>
      <c r="D12" s="96">
        <v>-101.27</v>
      </c>
      <c r="E12" s="32">
        <v>170.07</v>
      </c>
      <c r="F12" s="32">
        <v>161.41</v>
      </c>
      <c r="G12" s="32">
        <f>F12</f>
        <v>161.41</v>
      </c>
      <c r="H12" s="83">
        <f t="shared" ref="H12:H29" si="1">F12-E12+D12</f>
        <v>-109.92999999999999</v>
      </c>
    </row>
    <row r="13" spans="1:8" x14ac:dyDescent="0.25">
      <c r="A13" s="41" t="s">
        <v>73</v>
      </c>
      <c r="B13" s="42"/>
      <c r="C13" s="83">
        <f>C12-C14</f>
        <v>5.1749999999999998</v>
      </c>
      <c r="D13" s="83">
        <v>-91.15</v>
      </c>
      <c r="E13" s="83">
        <f>E12-E14</f>
        <v>153.06299999999999</v>
      </c>
      <c r="F13" s="83">
        <f>F12-F14</f>
        <v>145.26900000000001</v>
      </c>
      <c r="G13" s="83">
        <f>G12-G14</f>
        <v>145.26900000000001</v>
      </c>
      <c r="H13" s="83">
        <f t="shared" si="1"/>
        <v>-98.943999999999988</v>
      </c>
    </row>
    <row r="14" spans="1:8" x14ac:dyDescent="0.25">
      <c r="A14" s="137" t="s">
        <v>74</v>
      </c>
      <c r="B14" s="133"/>
      <c r="C14" s="83">
        <f>C12*10%</f>
        <v>0.57500000000000007</v>
      </c>
      <c r="D14" s="83">
        <v>-10.119999999999999</v>
      </c>
      <c r="E14" s="83">
        <f>E12*10%</f>
        <v>17.007000000000001</v>
      </c>
      <c r="F14" s="83">
        <f>F12*10%</f>
        <v>16.141000000000002</v>
      </c>
      <c r="G14" s="83">
        <f>G12*10%</f>
        <v>16.141000000000002</v>
      </c>
      <c r="H14" s="83">
        <f t="shared" si="1"/>
        <v>-10.985999999999999</v>
      </c>
    </row>
    <row r="15" spans="1:8" ht="23.25" customHeight="1" x14ac:dyDescent="0.25">
      <c r="A15" s="139" t="s">
        <v>45</v>
      </c>
      <c r="B15" s="140"/>
      <c r="C15" s="87">
        <v>3.51</v>
      </c>
      <c r="D15" s="96">
        <v>-49.28</v>
      </c>
      <c r="E15" s="32">
        <v>103.82</v>
      </c>
      <c r="F15" s="32">
        <v>100.14</v>
      </c>
      <c r="G15" s="32">
        <f>F15</f>
        <v>100.14</v>
      </c>
      <c r="H15" s="83">
        <f t="shared" si="1"/>
        <v>-52.959999999999994</v>
      </c>
    </row>
    <row r="16" spans="1:8" x14ac:dyDescent="0.25">
      <c r="A16" s="41" t="s">
        <v>73</v>
      </c>
      <c r="B16" s="42"/>
      <c r="C16" s="83">
        <f>C15-C17</f>
        <v>3.1589999999999998</v>
      </c>
      <c r="D16" s="83">
        <v>-44.33</v>
      </c>
      <c r="E16" s="83">
        <f>E15-E17</f>
        <v>93.437999999999988</v>
      </c>
      <c r="F16" s="83">
        <f>F15-F17</f>
        <v>90.126000000000005</v>
      </c>
      <c r="G16" s="83">
        <f>G15-G17</f>
        <v>90.126000000000005</v>
      </c>
      <c r="H16" s="83">
        <f t="shared" si="1"/>
        <v>-47.641999999999982</v>
      </c>
    </row>
    <row r="17" spans="1:8" ht="15" customHeight="1" x14ac:dyDescent="0.25">
      <c r="A17" s="137" t="s">
        <v>74</v>
      </c>
      <c r="B17" s="133"/>
      <c r="C17" s="83">
        <f>C15*10%</f>
        <v>0.35099999999999998</v>
      </c>
      <c r="D17" s="83">
        <v>-4.95</v>
      </c>
      <c r="E17" s="83">
        <f>E15*10%</f>
        <v>10.382</v>
      </c>
      <c r="F17" s="83">
        <f>F15*10%</f>
        <v>10.014000000000001</v>
      </c>
      <c r="G17" s="83">
        <f>G15*10%</f>
        <v>10.014000000000001</v>
      </c>
      <c r="H17" s="83">
        <f t="shared" si="1"/>
        <v>-5.3179999999999987</v>
      </c>
    </row>
    <row r="18" spans="1:8" ht="15" customHeight="1" x14ac:dyDescent="0.25">
      <c r="A18" s="139" t="s">
        <v>56</v>
      </c>
      <c r="B18" s="140"/>
      <c r="C18" s="86">
        <v>2.41</v>
      </c>
      <c r="D18" s="96">
        <v>-33.92</v>
      </c>
      <c r="E18" s="7">
        <v>71.290000000000006</v>
      </c>
      <c r="F18" s="7">
        <v>67.66</v>
      </c>
      <c r="G18" s="7">
        <f>F18</f>
        <v>67.66</v>
      </c>
      <c r="H18" s="83">
        <f t="shared" si="1"/>
        <v>-37.550000000000011</v>
      </c>
    </row>
    <row r="19" spans="1:8" ht="13.5" customHeight="1" x14ac:dyDescent="0.25">
      <c r="A19" s="41" t="s">
        <v>73</v>
      </c>
      <c r="B19" s="42"/>
      <c r="C19" s="83">
        <f>C18-C20</f>
        <v>2.169</v>
      </c>
      <c r="D19" s="83">
        <v>-30.55</v>
      </c>
      <c r="E19" s="83">
        <f>E18-E20</f>
        <v>64.161000000000001</v>
      </c>
      <c r="F19" s="83">
        <f>F18-F20</f>
        <v>60.893999999999998</v>
      </c>
      <c r="G19" s="83">
        <f>G18-G20</f>
        <v>60.893999999999998</v>
      </c>
      <c r="H19" s="83">
        <f t="shared" si="1"/>
        <v>-33.817000000000007</v>
      </c>
    </row>
    <row r="20" spans="1:8" ht="12.75" customHeight="1" x14ac:dyDescent="0.25">
      <c r="A20" s="137" t="s">
        <v>74</v>
      </c>
      <c r="B20" s="133"/>
      <c r="C20" s="83">
        <f>C18*10%</f>
        <v>0.24100000000000002</v>
      </c>
      <c r="D20" s="83">
        <v>-3.35</v>
      </c>
      <c r="E20" s="83">
        <f>E18*10%</f>
        <v>7.1290000000000013</v>
      </c>
      <c r="F20" s="83">
        <f>F18*10%</f>
        <v>6.766</v>
      </c>
      <c r="G20" s="83">
        <f>G18*10%</f>
        <v>6.766</v>
      </c>
      <c r="H20" s="83">
        <f t="shared" si="1"/>
        <v>-3.7130000000000014</v>
      </c>
    </row>
    <row r="21" spans="1:8" x14ac:dyDescent="0.25">
      <c r="A21" s="139" t="s">
        <v>57</v>
      </c>
      <c r="B21" s="140"/>
      <c r="C21" s="74">
        <v>1.1299999999999999</v>
      </c>
      <c r="D21" s="83">
        <v>-15.84</v>
      </c>
      <c r="E21" s="7">
        <v>33.42</v>
      </c>
      <c r="F21" s="7">
        <v>31.72</v>
      </c>
      <c r="G21" s="7">
        <f>F21</f>
        <v>31.72</v>
      </c>
      <c r="H21" s="83">
        <f t="shared" si="1"/>
        <v>-17.540000000000003</v>
      </c>
    </row>
    <row r="22" spans="1:8" ht="14.25" customHeight="1" x14ac:dyDescent="0.25">
      <c r="A22" s="41" t="s">
        <v>73</v>
      </c>
      <c r="B22" s="42"/>
      <c r="C22" s="83">
        <f>C21-C23</f>
        <v>1.0169999999999999</v>
      </c>
      <c r="D22" s="83">
        <v>-14.25</v>
      </c>
      <c r="E22" s="83">
        <f>E21-E23</f>
        <v>30.078000000000003</v>
      </c>
      <c r="F22" s="83">
        <f>F21-F23</f>
        <v>28.547999999999998</v>
      </c>
      <c r="G22" s="83">
        <f>G21-G23</f>
        <v>28.547999999999998</v>
      </c>
      <c r="H22" s="83">
        <f t="shared" si="1"/>
        <v>-15.780000000000005</v>
      </c>
    </row>
    <row r="23" spans="1:8" ht="14.25" customHeight="1" x14ac:dyDescent="0.25">
      <c r="A23" s="137" t="s">
        <v>74</v>
      </c>
      <c r="B23" s="133"/>
      <c r="C23" s="83">
        <f>C21*10%</f>
        <v>0.11299999999999999</v>
      </c>
      <c r="D23" s="83">
        <v>-1.58</v>
      </c>
      <c r="E23" s="83">
        <f>E21*10%</f>
        <v>3.3420000000000005</v>
      </c>
      <c r="F23" s="83">
        <f>F21*10%</f>
        <v>3.1720000000000002</v>
      </c>
      <c r="G23" s="83">
        <f>G21*10%</f>
        <v>3.1720000000000002</v>
      </c>
      <c r="H23" s="83">
        <f t="shared" si="1"/>
        <v>-1.7500000000000004</v>
      </c>
    </row>
    <row r="24" spans="1:8" ht="14.25" customHeight="1" x14ac:dyDescent="0.25">
      <c r="A24" s="10" t="s">
        <v>46</v>
      </c>
      <c r="B24" s="43"/>
      <c r="C24" s="74">
        <v>4.43</v>
      </c>
      <c r="D24" s="83">
        <v>-50.44</v>
      </c>
      <c r="E24" s="7">
        <v>131.05000000000001</v>
      </c>
      <c r="F24" s="7">
        <v>122.14</v>
      </c>
      <c r="G24" s="7">
        <f>F24</f>
        <v>122.14</v>
      </c>
      <c r="H24" s="83">
        <f t="shared" si="1"/>
        <v>-59.350000000000009</v>
      </c>
    </row>
    <row r="25" spans="1:8" ht="14.25" customHeight="1" x14ac:dyDescent="0.25">
      <c r="A25" s="41" t="s">
        <v>73</v>
      </c>
      <c r="B25" s="42"/>
      <c r="C25" s="83">
        <f>C24-C26</f>
        <v>3.9869999999999997</v>
      </c>
      <c r="D25" s="83">
        <v>-45.4</v>
      </c>
      <c r="E25" s="83">
        <f>E24-E26</f>
        <v>117.94500000000001</v>
      </c>
      <c r="F25" s="83">
        <f>F24-F26</f>
        <v>109.926</v>
      </c>
      <c r="G25" s="83">
        <f>G24-G26</f>
        <v>109.926</v>
      </c>
      <c r="H25" s="83">
        <f t="shared" si="1"/>
        <v>-53.419000000000004</v>
      </c>
    </row>
    <row r="26" spans="1:8" x14ac:dyDescent="0.25">
      <c r="A26" s="137" t="s">
        <v>74</v>
      </c>
      <c r="B26" s="133"/>
      <c r="C26" s="83">
        <f>C24*10%</f>
        <v>0.443</v>
      </c>
      <c r="D26" s="83">
        <v>-5.04</v>
      </c>
      <c r="E26" s="83">
        <f>E24*10%</f>
        <v>13.105000000000002</v>
      </c>
      <c r="F26" s="83">
        <f>F24*10%</f>
        <v>12.214</v>
      </c>
      <c r="G26" s="83">
        <f>G24*10%</f>
        <v>12.214</v>
      </c>
      <c r="H26" s="83">
        <f t="shared" si="1"/>
        <v>-5.9310000000000018</v>
      </c>
    </row>
    <row r="27" spans="1:8" ht="14.25" customHeight="1" x14ac:dyDescent="0.25">
      <c r="A27" s="147" t="s">
        <v>47</v>
      </c>
      <c r="B27" s="148"/>
      <c r="C27" s="94">
        <v>4.26</v>
      </c>
      <c r="D27" s="97">
        <v>-27.97</v>
      </c>
      <c r="E27" s="84">
        <v>126.01</v>
      </c>
      <c r="F27" s="84">
        <v>119.57</v>
      </c>
      <c r="G27" s="84">
        <f>F27</f>
        <v>119.57</v>
      </c>
      <c r="H27" s="83">
        <f t="shared" si="1"/>
        <v>-34.410000000000011</v>
      </c>
    </row>
    <row r="28" spans="1:8" x14ac:dyDescent="0.25">
      <c r="A28" s="41" t="s">
        <v>73</v>
      </c>
      <c r="B28" s="42"/>
      <c r="C28" s="83">
        <f>C27-C29</f>
        <v>3.8339999999999996</v>
      </c>
      <c r="D28" s="83">
        <v>-25.18</v>
      </c>
      <c r="E28" s="83">
        <f>E27-E29</f>
        <v>113.40900000000001</v>
      </c>
      <c r="F28" s="83">
        <f>F27-F29</f>
        <v>107.613</v>
      </c>
      <c r="G28" s="83">
        <f>G27-G29</f>
        <v>107.613</v>
      </c>
      <c r="H28" s="83">
        <f t="shared" si="1"/>
        <v>-30.976000000000006</v>
      </c>
    </row>
    <row r="29" spans="1:8" x14ac:dyDescent="0.25">
      <c r="A29" s="137" t="s">
        <v>74</v>
      </c>
      <c r="B29" s="133"/>
      <c r="C29" s="83">
        <f>C27*10%</f>
        <v>0.42599999999999999</v>
      </c>
      <c r="D29" s="83">
        <v>-2.8</v>
      </c>
      <c r="E29" s="83">
        <f>E27*10%</f>
        <v>12.601000000000001</v>
      </c>
      <c r="F29" s="83">
        <f t="shared" ref="F29:G29" si="2">F27*10%</f>
        <v>11.957000000000001</v>
      </c>
      <c r="G29" s="83">
        <f t="shared" si="2"/>
        <v>11.957000000000001</v>
      </c>
      <c r="H29" s="83">
        <f t="shared" si="1"/>
        <v>-3.444</v>
      </c>
    </row>
    <row r="30" spans="1:8" ht="7.5" customHeight="1" x14ac:dyDescent="0.25">
      <c r="A30" s="52"/>
      <c r="B30" s="51"/>
      <c r="C30" s="83"/>
      <c r="D30" s="83"/>
      <c r="E30" s="7"/>
      <c r="F30" s="7"/>
      <c r="G30" s="50"/>
      <c r="H30" s="83"/>
    </row>
    <row r="31" spans="1:8" ht="14.25" customHeight="1" x14ac:dyDescent="0.25">
      <c r="A31" s="135" t="s">
        <v>48</v>
      </c>
      <c r="B31" s="136"/>
      <c r="C31" s="74">
        <v>7.93</v>
      </c>
      <c r="D31" s="74">
        <v>-445.9</v>
      </c>
      <c r="E31" s="34">
        <v>234.57</v>
      </c>
      <c r="F31" s="34">
        <v>222.65</v>
      </c>
      <c r="G31" s="102">
        <f>G32+G33</f>
        <v>22.875</v>
      </c>
      <c r="H31" s="74">
        <f>F31-E31+D31+F31-G31</f>
        <v>-258.04499999999996</v>
      </c>
    </row>
    <row r="32" spans="1:8" ht="14.25" customHeight="1" x14ac:dyDescent="0.25">
      <c r="A32" s="60" t="s">
        <v>76</v>
      </c>
      <c r="B32" s="61"/>
      <c r="C32" s="83">
        <f>C31-C33</f>
        <v>7.1369999999999996</v>
      </c>
      <c r="D32" s="74">
        <v>-442.15</v>
      </c>
      <c r="E32" s="83">
        <f>E31-E33</f>
        <v>211.113</v>
      </c>
      <c r="F32" s="83">
        <f>F31-F33</f>
        <v>200.38499999999999</v>
      </c>
      <c r="G32" s="101">
        <f>G58</f>
        <v>0.61</v>
      </c>
      <c r="H32" s="74">
        <f t="shared" ref="H32:H33" si="3">F32-E32+D32+F32-G32</f>
        <v>-253.10300000000001</v>
      </c>
    </row>
    <row r="33" spans="1:9" ht="12.75" customHeight="1" x14ac:dyDescent="0.25">
      <c r="A33" s="137" t="s">
        <v>74</v>
      </c>
      <c r="B33" s="133"/>
      <c r="C33" s="83">
        <f>C31*10%</f>
        <v>0.79300000000000004</v>
      </c>
      <c r="D33" s="83">
        <v>-3.76</v>
      </c>
      <c r="E33" s="83">
        <f>E31*10%</f>
        <v>23.457000000000001</v>
      </c>
      <c r="F33" s="83">
        <f>F31*10%</f>
        <v>22.265000000000001</v>
      </c>
      <c r="G33" s="83">
        <f>F33</f>
        <v>22.265000000000001</v>
      </c>
      <c r="H33" s="74">
        <f t="shared" si="3"/>
        <v>-4.9519999999999982</v>
      </c>
    </row>
    <row r="34" spans="1:9" ht="12.75" customHeight="1" x14ac:dyDescent="0.25">
      <c r="A34" s="71"/>
      <c r="B34" s="72"/>
      <c r="C34" s="83"/>
      <c r="D34" s="83"/>
      <c r="E34" s="7"/>
      <c r="F34" s="7"/>
      <c r="G34" s="7"/>
      <c r="H34" s="34"/>
    </row>
    <row r="35" spans="1:9" ht="12.75" customHeight="1" x14ac:dyDescent="0.25">
      <c r="A35" s="125" t="s">
        <v>124</v>
      </c>
      <c r="B35" s="126"/>
      <c r="C35" s="83"/>
      <c r="D35" s="73">
        <v>-8.68</v>
      </c>
      <c r="E35" s="73">
        <f>E37+E38+E39+E40</f>
        <v>49.93</v>
      </c>
      <c r="F35" s="73">
        <f>F37+F38+F39+F40</f>
        <v>46.54</v>
      </c>
      <c r="G35" s="73">
        <f>G37+G38+G39+G40</f>
        <v>46.54</v>
      </c>
      <c r="H35" s="34">
        <f>F35-E35+D35+F35-G35</f>
        <v>-12.07</v>
      </c>
    </row>
    <row r="36" spans="1:9" ht="12.75" customHeight="1" x14ac:dyDescent="0.25">
      <c r="A36" s="41" t="s">
        <v>125</v>
      </c>
      <c r="B36" s="70"/>
      <c r="C36" s="83"/>
      <c r="D36" s="83"/>
      <c r="E36" s="7"/>
      <c r="F36" s="7"/>
      <c r="G36" s="7"/>
      <c r="H36" s="34"/>
    </row>
    <row r="37" spans="1:9" ht="12.75" customHeight="1" x14ac:dyDescent="0.25">
      <c r="A37" s="149" t="s">
        <v>126</v>
      </c>
      <c r="B37" s="150"/>
      <c r="C37" s="83"/>
      <c r="D37" s="83">
        <v>-0.42</v>
      </c>
      <c r="E37" s="7">
        <v>2.78</v>
      </c>
      <c r="F37" s="7">
        <v>2.57</v>
      </c>
      <c r="G37" s="7">
        <f>F37</f>
        <v>2.57</v>
      </c>
      <c r="H37" s="34">
        <f>F37-E37+D37+F37-G37</f>
        <v>-0.62999999999999989</v>
      </c>
    </row>
    <row r="38" spans="1:9" ht="12.75" customHeight="1" x14ac:dyDescent="0.25">
      <c r="A38" s="149" t="s">
        <v>128</v>
      </c>
      <c r="B38" s="150"/>
      <c r="C38" s="83"/>
      <c r="D38" s="83">
        <v>-2.33</v>
      </c>
      <c r="E38" s="7">
        <v>10.17</v>
      </c>
      <c r="F38" s="7">
        <v>9.6300000000000008</v>
      </c>
      <c r="G38" s="7">
        <f t="shared" ref="G38:G40" si="4">F38</f>
        <v>9.6300000000000008</v>
      </c>
      <c r="H38" s="34">
        <f t="shared" ref="H38:H40" si="5">F38-E38+D38+F38-G38</f>
        <v>-2.8699999999999992</v>
      </c>
    </row>
    <row r="39" spans="1:9" ht="12.75" customHeight="1" x14ac:dyDescent="0.25">
      <c r="A39" s="149" t="s">
        <v>129</v>
      </c>
      <c r="B39" s="150"/>
      <c r="C39" s="83"/>
      <c r="D39" s="83">
        <v>-5.58</v>
      </c>
      <c r="E39" s="7">
        <v>34.159999999999997</v>
      </c>
      <c r="F39" s="7">
        <v>31.76</v>
      </c>
      <c r="G39" s="7">
        <f t="shared" si="4"/>
        <v>31.76</v>
      </c>
      <c r="H39" s="34">
        <f t="shared" si="5"/>
        <v>-7.9799999999999933</v>
      </c>
    </row>
    <row r="40" spans="1:9" ht="12.75" customHeight="1" x14ac:dyDescent="0.25">
      <c r="A40" s="149" t="s">
        <v>127</v>
      </c>
      <c r="B40" s="150"/>
      <c r="C40" s="83"/>
      <c r="D40" s="83">
        <v>-0.35</v>
      </c>
      <c r="E40" s="7">
        <v>2.82</v>
      </c>
      <c r="F40" s="7">
        <v>2.58</v>
      </c>
      <c r="G40" s="7">
        <f t="shared" si="4"/>
        <v>2.58</v>
      </c>
      <c r="H40" s="34">
        <f t="shared" si="5"/>
        <v>-0.58999999999999986</v>
      </c>
    </row>
    <row r="41" spans="1:9" ht="12.75" customHeight="1" x14ac:dyDescent="0.25">
      <c r="A41" s="145" t="s">
        <v>123</v>
      </c>
      <c r="B41" s="146"/>
      <c r="C41" s="74"/>
      <c r="D41" s="74"/>
      <c r="E41" s="74">
        <f>E8+E31+E35</f>
        <v>920.16</v>
      </c>
      <c r="F41" s="74">
        <f>F8+F31+F35</f>
        <v>871.83</v>
      </c>
      <c r="G41" s="74">
        <f>G8+G31+G35</f>
        <v>672.05500000000006</v>
      </c>
      <c r="H41" s="7"/>
    </row>
    <row r="42" spans="1:9" ht="14.25" customHeight="1" x14ac:dyDescent="0.25">
      <c r="A42" s="143" t="s">
        <v>113</v>
      </c>
      <c r="B42" s="144"/>
      <c r="C42" s="83"/>
      <c r="D42" s="83"/>
      <c r="E42" s="7"/>
      <c r="F42" s="7"/>
      <c r="G42" s="53"/>
      <c r="H42" s="7"/>
    </row>
    <row r="43" spans="1:9" ht="15" hidden="1" customHeight="1" x14ac:dyDescent="0.25">
      <c r="A43" s="123" t="s">
        <v>49</v>
      </c>
      <c r="B43" s="124"/>
      <c r="C43" s="83">
        <v>5.27</v>
      </c>
      <c r="D43" s="83"/>
      <c r="E43" s="7"/>
      <c r="F43" s="7"/>
      <c r="G43" s="53"/>
      <c r="H43" s="7"/>
    </row>
    <row r="44" spans="1:9" ht="15" customHeight="1" x14ac:dyDescent="0.25">
      <c r="A44" s="67" t="s">
        <v>122</v>
      </c>
      <c r="B44" s="62"/>
      <c r="C44" s="83"/>
      <c r="D44" s="83">
        <v>1.5</v>
      </c>
      <c r="E44" s="7">
        <v>0</v>
      </c>
      <c r="F44" s="7">
        <v>0</v>
      </c>
      <c r="G44" s="53">
        <v>0</v>
      </c>
      <c r="H44" s="34">
        <f t="shared" ref="H44:H45" si="6">F44-E44+D44+F44-G44</f>
        <v>1.5</v>
      </c>
    </row>
    <row r="45" spans="1:9" ht="12" customHeight="1" x14ac:dyDescent="0.25">
      <c r="A45" s="123" t="s">
        <v>114</v>
      </c>
      <c r="B45" s="124"/>
      <c r="C45" s="83"/>
      <c r="D45" s="83">
        <v>0</v>
      </c>
      <c r="E45" s="7">
        <v>0</v>
      </c>
      <c r="F45" s="7">
        <v>0</v>
      </c>
      <c r="G45" s="50">
        <v>0</v>
      </c>
      <c r="H45" s="34">
        <f t="shared" si="6"/>
        <v>0</v>
      </c>
    </row>
    <row r="46" spans="1:9" ht="15.75" customHeight="1" x14ac:dyDescent="0.25">
      <c r="A46" s="125" t="s">
        <v>112</v>
      </c>
      <c r="B46" s="126"/>
      <c r="C46" s="83"/>
      <c r="D46" s="83"/>
      <c r="E46" s="74">
        <f>E8+E31+E35</f>
        <v>920.16</v>
      </c>
      <c r="F46" s="74">
        <f>F8+F31+F35+F44</f>
        <v>871.83</v>
      </c>
      <c r="G46" s="74">
        <f>G8+G31+G35+G44</f>
        <v>672.05500000000006</v>
      </c>
      <c r="H46" s="7"/>
      <c r="I46" t="s">
        <v>130</v>
      </c>
    </row>
    <row r="47" spans="1:9" ht="21.75" customHeight="1" x14ac:dyDescent="0.25">
      <c r="A47" s="127" t="s">
        <v>121</v>
      </c>
      <c r="B47" s="128"/>
      <c r="C47" s="88"/>
      <c r="D47" s="88">
        <f>D4</f>
        <v>-731.8</v>
      </c>
      <c r="E47" s="76"/>
      <c r="F47" s="76"/>
      <c r="G47" s="75"/>
      <c r="H47" s="88">
        <f>F46-E46+D47+F46-G46</f>
        <v>-580.3549999999999</v>
      </c>
    </row>
    <row r="48" spans="1:9" ht="23.25" customHeight="1" x14ac:dyDescent="0.25">
      <c r="A48" s="127" t="s">
        <v>138</v>
      </c>
      <c r="B48" s="127"/>
      <c r="C48" s="82"/>
      <c r="D48" s="82"/>
      <c r="E48" s="77"/>
      <c r="F48" s="78"/>
      <c r="G48" s="78"/>
      <c r="H48" s="77">
        <f>H49+H50</f>
        <v>-580.35500000000002</v>
      </c>
    </row>
    <row r="49" spans="1:8" ht="21.75" customHeight="1" x14ac:dyDescent="0.25">
      <c r="A49" s="79" t="s">
        <v>119</v>
      </c>
      <c r="B49" s="79"/>
      <c r="C49" s="82"/>
      <c r="D49" s="82"/>
      <c r="E49" s="77"/>
      <c r="F49" s="78"/>
      <c r="G49" s="78"/>
      <c r="H49" s="77">
        <f>H44</f>
        <v>1.5</v>
      </c>
    </row>
    <row r="50" spans="1:8" ht="23.25" customHeight="1" x14ac:dyDescent="0.25">
      <c r="A50" s="80" t="s">
        <v>120</v>
      </c>
      <c r="B50" s="81"/>
      <c r="C50" s="82"/>
      <c r="D50" s="82"/>
      <c r="E50" s="77"/>
      <c r="F50" s="78"/>
      <c r="G50" s="78"/>
      <c r="H50" s="77">
        <f>H8+H31+H35</f>
        <v>-581.85500000000002</v>
      </c>
    </row>
    <row r="51" spans="1:8" ht="12" customHeight="1" x14ac:dyDescent="0.25">
      <c r="A51" s="68"/>
      <c r="B51" s="68"/>
      <c r="C51" s="89"/>
      <c r="D51" s="89"/>
      <c r="E51" s="27"/>
      <c r="F51" s="27"/>
      <c r="G51" s="27"/>
      <c r="H51" s="27"/>
    </row>
    <row r="52" spans="1:8" ht="14.25" customHeight="1" x14ac:dyDescent="0.25"/>
    <row r="53" spans="1:8" ht="14.25" customHeight="1" x14ac:dyDescent="0.25">
      <c r="A53" s="122"/>
      <c r="B53" s="119"/>
      <c r="C53" s="119"/>
      <c r="D53" s="119"/>
      <c r="E53" s="119"/>
      <c r="F53" s="119"/>
      <c r="G53" s="119"/>
      <c r="H53" s="119"/>
    </row>
    <row r="54" spans="1:8" ht="14.25" customHeight="1" x14ac:dyDescent="0.25"/>
    <row r="55" spans="1:8" x14ac:dyDescent="0.25">
      <c r="A55" s="20" t="s">
        <v>139</v>
      </c>
      <c r="D55" s="99"/>
      <c r="E55" s="22"/>
      <c r="F55" s="22"/>
      <c r="G55" s="22"/>
    </row>
    <row r="56" spans="1:8" x14ac:dyDescent="0.25">
      <c r="A56" s="132" t="s">
        <v>60</v>
      </c>
      <c r="B56" s="133"/>
      <c r="C56" s="133"/>
      <c r="D56" s="134"/>
      <c r="E56" s="35" t="s">
        <v>61</v>
      </c>
      <c r="F56" s="35" t="s">
        <v>62</v>
      </c>
      <c r="G56" s="35" t="s">
        <v>115</v>
      </c>
      <c r="H56" s="6" t="s">
        <v>116</v>
      </c>
    </row>
    <row r="57" spans="1:8" x14ac:dyDescent="0.25">
      <c r="A57" s="129" t="s">
        <v>109</v>
      </c>
      <c r="B57" s="130"/>
      <c r="C57" s="130"/>
      <c r="D57" s="131"/>
      <c r="E57" s="36">
        <v>43191</v>
      </c>
      <c r="F57" s="35">
        <v>1</v>
      </c>
      <c r="G57" s="37">
        <v>0.61</v>
      </c>
      <c r="H57" s="6" t="s">
        <v>117</v>
      </c>
    </row>
    <row r="58" spans="1:8" x14ac:dyDescent="0.25">
      <c r="A58" s="129" t="s">
        <v>8</v>
      </c>
      <c r="B58" s="130"/>
      <c r="C58" s="130"/>
      <c r="D58" s="131"/>
      <c r="E58" s="36"/>
      <c r="F58" s="35"/>
      <c r="G58" s="37">
        <f>SUM(G57:G57)</f>
        <v>0.61</v>
      </c>
      <c r="H58" s="6"/>
    </row>
    <row r="59" spans="1:8" x14ac:dyDescent="0.25">
      <c r="A59" s="20" t="s">
        <v>50</v>
      </c>
      <c r="D59" s="99"/>
      <c r="E59" s="22"/>
      <c r="F59" s="22"/>
      <c r="G59" s="22"/>
    </row>
    <row r="60" spans="1:8" x14ac:dyDescent="0.25">
      <c r="A60" s="20" t="s">
        <v>51</v>
      </c>
      <c r="D60" s="99"/>
      <c r="E60" s="22"/>
      <c r="F60" s="22"/>
      <c r="G60" s="22"/>
    </row>
    <row r="61" spans="1:8" ht="23.25" customHeight="1" x14ac:dyDescent="0.25">
      <c r="A61" s="132" t="s">
        <v>64</v>
      </c>
      <c r="B61" s="133"/>
      <c r="C61" s="133"/>
      <c r="D61" s="133"/>
      <c r="E61" s="134"/>
      <c r="F61" s="39" t="s">
        <v>62</v>
      </c>
      <c r="G61" s="38" t="s">
        <v>63</v>
      </c>
    </row>
    <row r="62" spans="1:8" x14ac:dyDescent="0.25">
      <c r="A62" s="129" t="s">
        <v>90</v>
      </c>
      <c r="B62" s="130"/>
      <c r="C62" s="130"/>
      <c r="D62" s="130"/>
      <c r="E62" s="131"/>
      <c r="F62" s="35">
        <v>0</v>
      </c>
      <c r="G62" s="69">
        <v>0</v>
      </c>
    </row>
    <row r="63" spans="1:8" x14ac:dyDescent="0.25">
      <c r="A63" s="44"/>
      <c r="B63" s="45"/>
      <c r="C63" s="91"/>
      <c r="D63" s="91"/>
      <c r="E63" s="45"/>
      <c r="F63" s="46"/>
      <c r="G63" s="46"/>
    </row>
    <row r="64" spans="1:8" x14ac:dyDescent="0.25">
      <c r="A64" s="47"/>
      <c r="B64" s="48"/>
      <c r="C64" s="89"/>
      <c r="D64" s="100"/>
      <c r="E64" s="46"/>
      <c r="F64" s="46"/>
      <c r="G64" s="46"/>
    </row>
    <row r="65" spans="1:7" x14ac:dyDescent="0.25">
      <c r="A65" t="s">
        <v>110</v>
      </c>
    </row>
    <row r="66" spans="1:7" x14ac:dyDescent="0.25">
      <c r="A66" s="118" t="s">
        <v>140</v>
      </c>
      <c r="B66" s="119"/>
      <c r="C66" s="119"/>
      <c r="D66" s="119"/>
      <c r="E66" s="119"/>
      <c r="F66" s="119"/>
      <c r="G66" s="119"/>
    </row>
    <row r="67" spans="1:7" x14ac:dyDescent="0.25">
      <c r="A67" s="120" t="s">
        <v>144</v>
      </c>
      <c r="B67" s="121"/>
      <c r="C67" s="121"/>
      <c r="D67" s="121"/>
      <c r="E67" s="121"/>
      <c r="F67" s="121"/>
      <c r="G67" s="121"/>
    </row>
    <row r="68" spans="1:7" x14ac:dyDescent="0.25">
      <c r="A68" s="121"/>
      <c r="B68" s="121"/>
      <c r="C68" s="121"/>
      <c r="D68" s="121"/>
      <c r="E68" s="121"/>
      <c r="F68" s="121"/>
      <c r="G68" s="121"/>
    </row>
    <row r="69" spans="1:7" x14ac:dyDescent="0.25">
      <c r="A69" s="121"/>
      <c r="B69" s="121"/>
      <c r="C69" s="121"/>
      <c r="D69" s="121"/>
      <c r="E69" s="121"/>
      <c r="F69" s="121"/>
      <c r="G69" s="121"/>
    </row>
    <row r="70" spans="1:7" x14ac:dyDescent="0.25">
      <c r="A70" s="64"/>
      <c r="B70" s="64"/>
      <c r="C70" s="92"/>
      <c r="D70" s="92"/>
      <c r="E70" s="64"/>
      <c r="F70" s="64"/>
      <c r="G70" s="64"/>
    </row>
    <row r="71" spans="1:7" x14ac:dyDescent="0.25">
      <c r="A71" s="63"/>
      <c r="B71" s="63"/>
      <c r="C71" s="93"/>
      <c r="D71" s="93"/>
      <c r="E71" s="63"/>
      <c r="F71" s="63"/>
      <c r="G71" s="63"/>
    </row>
    <row r="72" spans="1:7" x14ac:dyDescent="0.25">
      <c r="A72" s="22" t="s">
        <v>77</v>
      </c>
      <c r="B72" s="49"/>
    </row>
    <row r="73" spans="1:7" x14ac:dyDescent="0.25">
      <c r="A73" s="22" t="s">
        <v>78</v>
      </c>
      <c r="B73" s="49"/>
      <c r="E73" s="22" t="s">
        <v>80</v>
      </c>
    </row>
    <row r="74" spans="1:7" x14ac:dyDescent="0.25">
      <c r="A74" s="22" t="s">
        <v>79</v>
      </c>
      <c r="B74" s="49"/>
    </row>
    <row r="75" spans="1:7" x14ac:dyDescent="0.25">
      <c r="A75" s="22"/>
      <c r="B75" s="49"/>
    </row>
    <row r="76" spans="1:7" x14ac:dyDescent="0.25">
      <c r="A76" s="18" t="s">
        <v>81</v>
      </c>
    </row>
    <row r="77" spans="1:7" x14ac:dyDescent="0.25">
      <c r="A77" s="18" t="s">
        <v>82</v>
      </c>
    </row>
    <row r="78" spans="1:7" x14ac:dyDescent="0.25">
      <c r="A78" s="18" t="s">
        <v>141</v>
      </c>
    </row>
    <row r="79" spans="1:7" x14ac:dyDescent="0.25">
      <c r="A79" s="18" t="s">
        <v>83</v>
      </c>
    </row>
    <row r="80" spans="1:7" x14ac:dyDescent="0.25">
      <c r="A80" s="18"/>
    </row>
  </sheetData>
  <mergeCells count="39">
    <mergeCell ref="A23:B23"/>
    <mergeCell ref="A26:B26"/>
    <mergeCell ref="A43:B43"/>
    <mergeCell ref="A42:B42"/>
    <mergeCell ref="A33:B33"/>
    <mergeCell ref="A41:B41"/>
    <mergeCell ref="A27:B27"/>
    <mergeCell ref="A29:B29"/>
    <mergeCell ref="A31:B31"/>
    <mergeCell ref="A35:B35"/>
    <mergeCell ref="A37:B37"/>
    <mergeCell ref="A38:B38"/>
    <mergeCell ref="A39:B39"/>
    <mergeCell ref="A40:B40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  <mergeCell ref="A66:G66"/>
    <mergeCell ref="A67:G69"/>
    <mergeCell ref="A53:H53"/>
    <mergeCell ref="A45:B45"/>
    <mergeCell ref="A46:B46"/>
    <mergeCell ref="A47:B47"/>
    <mergeCell ref="A48:B48"/>
    <mergeCell ref="A58:D58"/>
    <mergeCell ref="A61:E61"/>
    <mergeCell ref="A62:E62"/>
    <mergeCell ref="A56:D56"/>
    <mergeCell ref="A57:D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2020-03-19T03:48:44Z</cp:lastPrinted>
  <dcterms:created xsi:type="dcterms:W3CDTF">2013-02-18T04:38:06Z</dcterms:created>
  <dcterms:modified xsi:type="dcterms:W3CDTF">2020-03-19T03:49:25Z</dcterms:modified>
</cp:coreProperties>
</file>