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 tabRatio="599"/>
  </bookViews>
  <sheets>
    <sheet name="УК" sheetId="1" r:id="rId1"/>
    <sheet name="Лист2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8" l="1"/>
  <c r="G59" i="8" l="1"/>
  <c r="G32" i="8" s="1"/>
  <c r="G31" i="8" s="1"/>
  <c r="H31" i="8" s="1"/>
  <c r="F33" i="8"/>
  <c r="F32" i="8" s="1"/>
  <c r="E33" i="8"/>
  <c r="E32" i="8" s="1"/>
  <c r="F8" i="8"/>
  <c r="F10" i="8" s="1"/>
  <c r="F9" i="8" s="1"/>
  <c r="E8" i="8"/>
  <c r="G33" i="8"/>
  <c r="H33" i="8" s="1"/>
  <c r="F35" i="8"/>
  <c r="E35" i="8"/>
  <c r="G37" i="8"/>
  <c r="H37" i="8" s="1"/>
  <c r="G38" i="8"/>
  <c r="G35" i="8" s="1"/>
  <c r="G39" i="8"/>
  <c r="H39" i="8" s="1"/>
  <c r="G40" i="8"/>
  <c r="H40" i="8" s="1"/>
  <c r="H43" i="8"/>
  <c r="H45" i="8"/>
  <c r="G24" i="8"/>
  <c r="G27" i="8"/>
  <c r="G12" i="8"/>
  <c r="G15" i="8"/>
  <c r="G18" i="8"/>
  <c r="G21" i="8"/>
  <c r="F29" i="8"/>
  <c r="F28" i="8" s="1"/>
  <c r="H28" i="8" s="1"/>
  <c r="G29" i="8"/>
  <c r="E29" i="8"/>
  <c r="D47" i="8"/>
  <c r="H38" i="8"/>
  <c r="C29" i="8"/>
  <c r="C28" i="8" s="1"/>
  <c r="C33" i="8"/>
  <c r="C32" i="8" s="1"/>
  <c r="C26" i="8"/>
  <c r="C25" i="8" s="1"/>
  <c r="C23" i="8"/>
  <c r="C22" i="8" s="1"/>
  <c r="C20" i="8"/>
  <c r="C19" i="8" s="1"/>
  <c r="C17" i="8"/>
  <c r="C16" i="8" s="1"/>
  <c r="C14" i="8"/>
  <c r="C13" i="8" s="1"/>
  <c r="C8" i="8"/>
  <c r="C10" i="8" s="1"/>
  <c r="G26" i="8"/>
  <c r="G25" i="8" s="1"/>
  <c r="G23" i="8"/>
  <c r="G20" i="8"/>
  <c r="G19" i="8" s="1"/>
  <c r="G17" i="8"/>
  <c r="G14" i="8"/>
  <c r="G13" i="8" s="1"/>
  <c r="E28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F13" i="8" s="1"/>
  <c r="E14" i="8"/>
  <c r="E13" i="8" s="1"/>
  <c r="H29" i="8"/>
  <c r="H27" i="8"/>
  <c r="H25" i="8"/>
  <c r="H24" i="8"/>
  <c r="H23" i="8"/>
  <c r="H21" i="8"/>
  <c r="H19" i="8"/>
  <c r="H18" i="8"/>
  <c r="H17" i="8"/>
  <c r="H15" i="8"/>
  <c r="H12" i="8"/>
  <c r="H32" i="8" l="1"/>
  <c r="H49" i="8" s="1"/>
  <c r="C9" i="8"/>
  <c r="H13" i="8"/>
  <c r="H16" i="8"/>
  <c r="H20" i="8"/>
  <c r="H22" i="8"/>
  <c r="H26" i="8"/>
  <c r="G22" i="8"/>
  <c r="G8" i="8"/>
  <c r="G41" i="8" s="1"/>
  <c r="G46" i="8" s="1"/>
  <c r="G28" i="8"/>
  <c r="H35" i="8"/>
  <c r="H8" i="8"/>
  <c r="G10" i="8"/>
  <c r="G9" i="8" s="1"/>
  <c r="H48" i="8"/>
  <c r="H14" i="8"/>
  <c r="E41" i="8"/>
  <c r="E46" i="8" s="1"/>
  <c r="F41" i="8"/>
  <c r="F46" i="8" s="1"/>
  <c r="E9" i="8"/>
  <c r="H9" i="8" s="1"/>
  <c r="E10" i="8"/>
  <c r="H10" i="8" s="1"/>
  <c r="G16" i="8"/>
  <c r="H47" i="8" l="1"/>
</calcChain>
</file>

<file path=xl/sharedStrings.xml><?xml version="1.0" encoding="utf-8"?>
<sst xmlns="http://schemas.openxmlformats.org/spreadsheetml/2006/main" count="173" uniqueCount="153">
  <si>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</si>
  <si>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</si>
  <si>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</si>
  <si>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</si>
  <si>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</si>
  <si>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</si>
  <si>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</si>
  <si>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</si>
  <si>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</si>
  <si>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</si>
  <si>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</si>
  <si>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</si>
  <si>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</si>
  <si>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</si>
  <si>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</si>
  <si>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</si>
  <si>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</si>
  <si>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</si>
  <si>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</si>
  <si>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</si>
  <si>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</si>
  <si>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</si>
  <si>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</si>
  <si>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</si>
  <si>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</si>
  <si>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</si>
  <si>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</si>
  <si>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</si>
  <si>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</si>
  <si>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</si>
  <si>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</si>
  <si>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</si>
  <si>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</si>
  <si>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</si>
  <si>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</si>
  <si>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</si>
  <si>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</si>
  <si>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</si>
  <si>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</si>
  <si>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</si>
  <si>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</si>
  <si>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</si>
  <si>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</si>
  <si>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</si>
  <si>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</si>
  <si>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</si>
  <si>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</si>
  <si>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</si>
  <si>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</si>
  <si>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</si>
  <si>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</si>
  <si>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</si>
  <si>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</si>
  <si>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</si>
  <si>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</si>
  <si>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</si>
  <si>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</si>
  <si>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</si>
  <si>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</si>
  <si>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</si>
  <si>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</si>
  <si>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</si>
  <si>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</si>
  <si>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</si>
  <si>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</si>
  <si>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</si>
  <si>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</si>
  <si>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</si>
  <si>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</si>
  <si>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</si>
  <si>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</si>
  <si>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</si>
  <si>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</si>
  <si>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</si>
  <si>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</si>
  <si>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</si>
  <si>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</si>
  <si>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</si>
  <si>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</si>
  <si>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</si>
  <si>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</si>
  <si>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</si>
  <si>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</si>
  <si>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</si>
  <si>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</si>
  <si>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</si>
  <si>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</si>
  <si>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техническое обслуживание лифтов</t>
  </si>
  <si>
    <t>№ 51 по ул. Луговой</t>
  </si>
  <si>
    <t>uklr2006@mail.ru</t>
  </si>
  <si>
    <t>10  этажей</t>
  </si>
  <si>
    <t>1 подъезд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</si>
  <si>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</si>
  <si>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</si>
  <si>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</si>
  <si>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</si>
  <si>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</si>
  <si>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</si>
  <si>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</si>
  <si>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</si>
  <si>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</si>
  <si>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</si>
  <si>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</si>
  <si>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</si>
  <si>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</si>
  <si>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</si>
  <si>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лифта</t>
  </si>
  <si>
    <t>не начисл.</t>
  </si>
  <si>
    <t>Часть 4</t>
  </si>
  <si>
    <t>ул. Тунгусская,8</t>
  </si>
  <si>
    <t>итого по дому:</t>
  </si>
  <si>
    <t>1. Обслуж-е теплосчетчика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</si>
  <si>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</si>
  <si>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</si>
  <si>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</si>
  <si>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</si>
  <si>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</si>
  <si>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кол-во</t>
  </si>
  <si>
    <t>исполнитель</t>
  </si>
  <si>
    <t>Ресо-Гарантия</t>
  </si>
  <si>
    <t>2.Поверка теплосчетчика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</si>
  <si>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</si>
  <si>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</si>
  <si>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</si>
  <si>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</si>
  <si>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Предложение Управляющей компании: установка новой входной двери с доводчиком и утеплением.Ремонт розлива ЦО на тех. этаже. При недостатке средств выполнение работ возможно  за счет дополнительного сбора.</t>
  </si>
  <si>
    <t xml:space="preserve">                       Отчет ООО "Управляющей компании Ленинского района"  за 2019 г.</t>
  </si>
  <si>
    <t>449,30 кв.м.</t>
  </si>
  <si>
    <t>119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</si>
  <si>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</si>
  <si>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</si>
  <si>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</si>
  <si>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</si>
  <si>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</si>
  <si>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 год</t>
  </si>
  <si>
    <t>Экономич. отдел - 220-50-87</t>
  </si>
  <si>
    <t>Аварийные работы по восстановлению облиц. фасада</t>
  </si>
  <si>
    <t>Высотные технологии</t>
  </si>
  <si>
    <t>Позитив Плюс</t>
  </si>
  <si>
    <t>сумма снижения в  рублях</t>
  </si>
  <si>
    <t>Аварийный ремонт кровли - обустройство воронки</t>
  </si>
  <si>
    <t>2637,40 кв.м</t>
  </si>
  <si>
    <t>Договор Управления</t>
  </si>
  <si>
    <t>Количество проживающих</t>
  </si>
  <si>
    <r>
      <t xml:space="preserve">        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июля 2008 года</t>
    </r>
  </si>
  <si>
    <t>Итого:</t>
  </si>
  <si>
    <t>Прочие работы и услуги:</t>
  </si>
  <si>
    <t>Эл.энергия на содержание ОИ МКД</t>
  </si>
  <si>
    <t>Отведение сточ. вод в целях сод. ОИ МКД</t>
  </si>
  <si>
    <t xml:space="preserve"> Услуги по управлению</t>
  </si>
  <si>
    <t xml:space="preserve">                     ООО "Управляющая компания Ленинского района"</t>
  </si>
  <si>
    <r>
      <t xml:space="preserve">ИСХ_№ </t>
    </r>
    <r>
      <rPr>
        <b/>
        <u/>
        <sz val="11"/>
        <color theme="1"/>
        <rFont val="Calibri"/>
        <family val="2"/>
        <charset val="204"/>
        <scheme val="minor"/>
      </rPr>
      <t xml:space="preserve">               140/01 от  30.01.2020 год</t>
    </r>
  </si>
  <si>
    <t>ООО " Восток-Мегаполис"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</si>
</sst>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3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/>
    <xf numFmtId="0" fontId="15" fillId="0" borderId="1" xfId="0" applyFont="1" applyBorder="1"/>
    <xf numFmtId="17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Font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0" fillId="0" borderId="0" xfId="0" applyNumberFormat="1"/>
    <xf numFmtId="2" fontId="6" fillId="0" borderId="0" xfId="0" applyNumberFormat="1" applyFont="1"/>
    <xf numFmtId="2" fontId="0" fillId="0" borderId="0" xfId="0" applyNumberForma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7" fillId="2" borderId="5" xfId="0" applyFont="1" applyFill="1" applyBorder="1" applyAlignment="1"/>
    <xf numFmtId="2" fontId="7" fillId="2" borderId="5" xfId="0" applyNumberFormat="1" applyFont="1" applyFill="1" applyBorder="1" applyAlignme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7" fillId="2" borderId="0" xfId="0" applyFont="1" applyFill="1" applyBorder="1" applyAlignment="1"/>
    <xf numFmtId="2" fontId="7" fillId="2" borderId="0" xfId="0" applyNumberFormat="1" applyFont="1" applyFill="1" applyBorder="1" applyAlignment="1"/>
    <xf numFmtId="17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10" fillId="0" borderId="1" xfId="1" applyFont="1" applyFill="1" applyBorder="1" applyAlignment="1">
      <alignment horizontal="center"/>
    </xf>
    <xf numFmtId="0" fontId="9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2" fontId="9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9" fillId="0" borderId="1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6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15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9" fillId="0" borderId="1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9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9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15" fillId="0" borderId="5" xfId="0" applyFont="1" applyBorder="1" applyAlignment="1"/>
    <xf numFmtId="0" fontId="15" fillId="0" borderId="2" xfId="0" applyFont="1" applyBorder="1" applyAlignment="1"/>
    <xf numFmtId="0" fontId="15" fillId="2" borderId="5" xfId="0" applyFont="1" applyFill="1" applyBorder="1" applyAlignment="1"/>
    <xf numFmtId="0" fontId="0" fillId="2" borderId="5" xfId="0" applyFill="1" applyBorder="1" applyAlignment="1"/>
    <xf numFmtId="0" fontId="12" fillId="0" borderId="2" xfId="0" applyFont="1" applyBorder="1" applyAlignment="1"/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9" fillId="0" borderId="1" xfId="0" applyFont="1" applyFill="1" applyBorder="1" applyAlignment="1"/>
    <xf numFmtId="0" fontId="4" fillId="0" borderId="1" xfId="0" applyFont="1" applyBorder="1" applyAlignment="1"/>
    <xf numFmtId="0" fontId="0" fillId="0" borderId="1" xfId="0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6" fillId="0" borderId="0" xfId="0" applyFont="1" applyAlignment="1"/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16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Fill="1" applyBorder="1"/>
    <xf numFmtId="0" fontId="0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7" workbookViewId="0">
      <selection activeCell="E21" sqref="E21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126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2" t="s">
        <v>88</v>
      </c>
    </row>
    <row r="4" spans="1:4" s="166" customFormat="1" ht="14.25" customHeight="1" x14ac:dyDescent="0.25">
      <c r="A4" s="4" t="s">
        <v>151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52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9</v>
      </c>
      <c r="C8" s="25" t="s">
        <v>150</v>
      </c>
      <c r="D8" s="165"/>
    </row>
    <row r="9" spans="1:4" s="3" customFormat="1" ht="12" customHeight="1" x14ac:dyDescent="0.25">
      <c r="A9" s="11" t="s">
        <v>1</v>
      </c>
      <c r="B9" s="12" t="s">
        <v>11</v>
      </c>
      <c r="C9" s="110" t="s">
        <v>12</v>
      </c>
      <c r="D9" s="111"/>
    </row>
    <row r="10" spans="1:4" s="3" customFormat="1" ht="24" customHeight="1" x14ac:dyDescent="0.25">
      <c r="A10" s="11" t="s">
        <v>2</v>
      </c>
      <c r="B10" s="13" t="s">
        <v>13</v>
      </c>
      <c r="C10" s="112" t="s">
        <v>82</v>
      </c>
      <c r="D10" s="112"/>
    </row>
    <row r="11" spans="1:4" s="3" customFormat="1" ht="15" customHeight="1" x14ac:dyDescent="0.25">
      <c r="A11" s="11" t="s">
        <v>3</v>
      </c>
      <c r="B11" s="12" t="s">
        <v>14</v>
      </c>
      <c r="C11" s="113" t="s">
        <v>15</v>
      </c>
      <c r="D11" s="113"/>
    </row>
    <row r="12" spans="1:4" s="3" customFormat="1" ht="15" customHeight="1" x14ac:dyDescent="0.25">
      <c r="A12" s="44" t="s">
        <v>4</v>
      </c>
      <c r="B12" s="45" t="s">
        <v>92</v>
      </c>
      <c r="C12" s="97" t="s">
        <v>93</v>
      </c>
      <c r="D12" s="97" t="s">
        <v>94</v>
      </c>
    </row>
    <row r="13" spans="1:4" s="3" customFormat="1" ht="15" customHeight="1" x14ac:dyDescent="0.25">
      <c r="A13" s="46"/>
      <c r="B13" s="47"/>
      <c r="C13" s="97" t="s">
        <v>95</v>
      </c>
      <c r="D13" s="97" t="s">
        <v>96</v>
      </c>
    </row>
    <row r="14" spans="1:4" s="3" customFormat="1" ht="15" customHeight="1" x14ac:dyDescent="0.25">
      <c r="A14" s="46"/>
      <c r="B14" s="47"/>
      <c r="C14" s="97" t="s">
        <v>97</v>
      </c>
      <c r="D14" s="97" t="s">
        <v>98</v>
      </c>
    </row>
    <row r="15" spans="1:4" s="3" customFormat="1" ht="15" customHeight="1" x14ac:dyDescent="0.25">
      <c r="A15" s="46"/>
      <c r="B15" s="47"/>
      <c r="C15" s="97" t="s">
        <v>99</v>
      </c>
      <c r="D15" s="97" t="s">
        <v>101</v>
      </c>
    </row>
    <row r="16" spans="1:4" s="3" customFormat="1" ht="15" customHeight="1" x14ac:dyDescent="0.25">
      <c r="A16" s="46"/>
      <c r="B16" s="47"/>
      <c r="C16" s="97" t="s">
        <v>100</v>
      </c>
      <c r="D16" s="97" t="s">
        <v>94</v>
      </c>
    </row>
    <row r="17" spans="1:5" s="3" customFormat="1" ht="15" customHeight="1" x14ac:dyDescent="0.25">
      <c r="A17" s="46"/>
      <c r="B17" s="47"/>
      <c r="C17" s="97" t="s">
        <v>102</v>
      </c>
      <c r="D17" s="97" t="s">
        <v>103</v>
      </c>
    </row>
    <row r="18" spans="1:5" s="3" customFormat="1" ht="15" customHeight="1" x14ac:dyDescent="0.25">
      <c r="A18" s="48"/>
      <c r="B18" s="49"/>
      <c r="C18" s="97" t="s">
        <v>104</v>
      </c>
      <c r="D18" s="97" t="s">
        <v>105</v>
      </c>
    </row>
    <row r="19" spans="1:5" s="3" customFormat="1" ht="14.25" customHeight="1" x14ac:dyDescent="0.25">
      <c r="A19" s="11" t="s">
        <v>5</v>
      </c>
      <c r="B19" s="12" t="s">
        <v>16</v>
      </c>
      <c r="C19" s="114" t="s">
        <v>89</v>
      </c>
      <c r="D19" s="115"/>
    </row>
    <row r="20" spans="1:5" s="3" customFormat="1" ht="23.25" x14ac:dyDescent="0.25">
      <c r="A20" s="11" t="s">
        <v>6</v>
      </c>
      <c r="B20" s="13" t="s">
        <v>17</v>
      </c>
      <c r="C20" s="116" t="s">
        <v>56</v>
      </c>
      <c r="D20" s="117"/>
    </row>
    <row r="21" spans="1:5" s="3" customFormat="1" ht="16.5" customHeight="1" x14ac:dyDescent="0.25">
      <c r="A21" s="11" t="s">
        <v>7</v>
      </c>
      <c r="B21" s="12" t="s">
        <v>18</v>
      </c>
      <c r="C21" s="118" t="s">
        <v>19</v>
      </c>
      <c r="D21" s="119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20</v>
      </c>
      <c r="B23" s="15"/>
      <c r="C23" s="15"/>
      <c r="D23" s="1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20" t="s">
        <v>26</v>
      </c>
      <c r="B26" s="121"/>
      <c r="C26" s="121"/>
      <c r="D26" s="122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83</v>
      </c>
      <c r="C28" s="6" t="s">
        <v>24</v>
      </c>
      <c r="D28" s="6" t="s">
        <v>25</v>
      </c>
    </row>
    <row r="29" spans="1:5" x14ac:dyDescent="0.25">
      <c r="A29" s="18" t="s">
        <v>27</v>
      </c>
      <c r="B29" s="17"/>
      <c r="C29" s="17"/>
      <c r="D29" s="17"/>
    </row>
    <row r="30" spans="1:5" ht="12.75" customHeight="1" x14ac:dyDescent="0.25">
      <c r="A30" s="7">
        <v>1</v>
      </c>
      <c r="B30" s="6" t="s">
        <v>84</v>
      </c>
      <c r="C30" s="6" t="s">
        <v>85</v>
      </c>
      <c r="D30" s="6" t="s">
        <v>86</v>
      </c>
      <c r="E30" t="s">
        <v>81</v>
      </c>
    </row>
    <row r="31" spans="1:5" x14ac:dyDescent="0.25">
      <c r="A31" s="18" t="s">
        <v>42</v>
      </c>
      <c r="B31" s="17"/>
      <c r="C31" s="17"/>
      <c r="D31" s="17"/>
    </row>
    <row r="32" spans="1:5" ht="13.5" customHeight="1" x14ac:dyDescent="0.25">
      <c r="A32" s="18" t="s">
        <v>43</v>
      </c>
      <c r="B32" s="17"/>
      <c r="C32" s="17"/>
      <c r="D32" s="17"/>
    </row>
    <row r="33" spans="1:4" ht="12" customHeight="1" x14ac:dyDescent="0.25">
      <c r="A33" s="7">
        <v>1</v>
      </c>
      <c r="B33" s="6" t="s">
        <v>152</v>
      </c>
      <c r="C33" s="6" t="s">
        <v>109</v>
      </c>
      <c r="D33" s="6" t="s">
        <v>28</v>
      </c>
    </row>
    <row r="34" spans="1:4" x14ac:dyDescent="0.25">
      <c r="A34" s="18" t="s">
        <v>29</v>
      </c>
      <c r="B34" s="17"/>
      <c r="C34" s="17"/>
      <c r="D34" s="17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18" t="s">
        <v>32</v>
      </c>
      <c r="B36" s="17"/>
      <c r="C36" s="17"/>
      <c r="D36" s="17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50</v>
      </c>
      <c r="B39" s="17"/>
      <c r="C39" s="17"/>
      <c r="D39" s="17"/>
    </row>
    <row r="40" spans="1:4" x14ac:dyDescent="0.25">
      <c r="A40" s="7">
        <v>1</v>
      </c>
      <c r="B40" s="6" t="s">
        <v>34</v>
      </c>
      <c r="C40" s="107">
        <v>1971</v>
      </c>
      <c r="D40" s="107"/>
    </row>
    <row r="41" spans="1:4" x14ac:dyDescent="0.25">
      <c r="A41" s="7">
        <v>2</v>
      </c>
      <c r="B41" s="6" t="s">
        <v>36</v>
      </c>
      <c r="C41" s="107" t="s">
        <v>90</v>
      </c>
      <c r="D41" s="107"/>
    </row>
    <row r="42" spans="1:4" ht="15" customHeight="1" x14ac:dyDescent="0.25">
      <c r="A42" s="7">
        <v>3</v>
      </c>
      <c r="B42" s="6" t="s">
        <v>37</v>
      </c>
      <c r="C42" s="107" t="s">
        <v>91</v>
      </c>
      <c r="D42" s="107"/>
    </row>
    <row r="43" spans="1:4" x14ac:dyDescent="0.25">
      <c r="A43" s="88">
        <v>4</v>
      </c>
      <c r="B43" s="6" t="s">
        <v>35</v>
      </c>
      <c r="C43" s="107">
        <v>1</v>
      </c>
      <c r="D43" s="107"/>
    </row>
    <row r="44" spans="1:4" x14ac:dyDescent="0.25">
      <c r="A44" s="88">
        <v>5</v>
      </c>
      <c r="B44" s="6" t="s">
        <v>38</v>
      </c>
      <c r="C44" s="107">
        <v>1</v>
      </c>
      <c r="D44" s="107"/>
    </row>
    <row r="45" spans="1:4" x14ac:dyDescent="0.25">
      <c r="A45" s="88">
        <v>6</v>
      </c>
      <c r="B45" s="6" t="s">
        <v>39</v>
      </c>
      <c r="C45" s="107" t="s">
        <v>141</v>
      </c>
      <c r="D45" s="107"/>
    </row>
    <row r="46" spans="1:4" ht="15" customHeight="1" x14ac:dyDescent="0.25">
      <c r="A46" s="88">
        <v>7</v>
      </c>
      <c r="B46" s="6" t="s">
        <v>40</v>
      </c>
      <c r="C46" s="105" t="s">
        <v>57</v>
      </c>
      <c r="D46" s="106"/>
    </row>
    <row r="47" spans="1:4" x14ac:dyDescent="0.25">
      <c r="A47" s="88">
        <v>8</v>
      </c>
      <c r="B47" s="6" t="s">
        <v>41</v>
      </c>
      <c r="C47" s="108" t="s">
        <v>127</v>
      </c>
      <c r="D47" s="109"/>
    </row>
    <row r="48" spans="1:4" x14ac:dyDescent="0.25">
      <c r="A48" s="88">
        <v>9</v>
      </c>
      <c r="B48" s="6" t="s">
        <v>143</v>
      </c>
      <c r="C48" s="105" t="s">
        <v>128</v>
      </c>
      <c r="D48" s="106"/>
    </row>
    <row r="49" spans="1:4" x14ac:dyDescent="0.25">
      <c r="A49" s="88">
        <v>10</v>
      </c>
      <c r="B49" s="6" t="s">
        <v>142</v>
      </c>
      <c r="C49" s="52" t="s">
        <v>144</v>
      </c>
      <c r="D49" s="52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="120" zoomScaleNormal="120" workbookViewId="0">
      <selection activeCell="C8" sqref="C8:H8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65" customWidth="1"/>
    <col min="4" max="4" width="8.28515625" style="70" customWidth="1"/>
    <col min="5" max="5" width="9" customWidth="1"/>
    <col min="6" max="6" width="9.7109375" customWidth="1"/>
    <col min="7" max="7" width="9.5703125" customWidth="1"/>
    <col min="8" max="8" width="11.28515625" customWidth="1"/>
  </cols>
  <sheetData>
    <row r="1" spans="1:8" x14ac:dyDescent="0.25">
      <c r="A1" s="4" t="s">
        <v>113</v>
      </c>
      <c r="B1"/>
      <c r="C1" s="60"/>
      <c r="D1" s="60"/>
    </row>
    <row r="2" spans="1:8" ht="13.5" customHeight="1" x14ac:dyDescent="0.25">
      <c r="A2" s="4" t="s">
        <v>129</v>
      </c>
      <c r="B2"/>
      <c r="C2" s="60"/>
      <c r="D2" s="60"/>
    </row>
    <row r="3" spans="1:8" ht="56.25" customHeight="1" x14ac:dyDescent="0.25">
      <c r="A3" s="151" t="s">
        <v>62</v>
      </c>
      <c r="B3" s="152"/>
      <c r="C3" s="61" t="s">
        <v>63</v>
      </c>
      <c r="D3" s="68" t="s">
        <v>64</v>
      </c>
      <c r="E3" s="30" t="s">
        <v>65</v>
      </c>
      <c r="F3" s="30" t="s">
        <v>66</v>
      </c>
      <c r="G3" s="30" t="s">
        <v>67</v>
      </c>
      <c r="H3" s="30" t="s">
        <v>68</v>
      </c>
    </row>
    <row r="4" spans="1:8" ht="21.75" customHeight="1" x14ac:dyDescent="0.25">
      <c r="A4" s="155" t="s">
        <v>130</v>
      </c>
      <c r="B4" s="156"/>
      <c r="C4" s="61"/>
      <c r="D4" s="68">
        <v>-247.29</v>
      </c>
      <c r="E4" s="30"/>
      <c r="F4" s="30"/>
      <c r="G4" s="30"/>
      <c r="H4" s="30"/>
    </row>
    <row r="5" spans="1:8" ht="18.75" customHeight="1" x14ac:dyDescent="0.25">
      <c r="A5" s="98" t="s">
        <v>114</v>
      </c>
      <c r="B5" s="42"/>
      <c r="C5" s="61"/>
      <c r="D5" s="68">
        <v>0</v>
      </c>
      <c r="E5" s="30"/>
      <c r="F5" s="30"/>
      <c r="G5" s="30"/>
      <c r="H5" s="30"/>
    </row>
    <row r="6" spans="1:8" ht="18.75" customHeight="1" x14ac:dyDescent="0.25">
      <c r="A6" s="98" t="s">
        <v>115</v>
      </c>
      <c r="B6" s="42"/>
      <c r="C6" s="61"/>
      <c r="D6" s="68">
        <v>-247.29</v>
      </c>
      <c r="E6" s="30"/>
      <c r="F6" s="30"/>
      <c r="G6" s="30"/>
      <c r="H6" s="30"/>
    </row>
    <row r="7" spans="1:8" ht="21" customHeight="1" x14ac:dyDescent="0.25">
      <c r="A7" s="154" t="s">
        <v>131</v>
      </c>
      <c r="B7" s="148"/>
      <c r="C7" s="148"/>
      <c r="D7" s="148"/>
      <c r="E7" s="148"/>
      <c r="F7" s="148"/>
      <c r="G7" s="148"/>
      <c r="H7" s="148"/>
    </row>
    <row r="8" spans="1:8" ht="17.25" customHeight="1" x14ac:dyDescent="0.25">
      <c r="A8" s="151" t="s">
        <v>69</v>
      </c>
      <c r="B8" s="153"/>
      <c r="C8" s="62">
        <f>C12+C15+C18+C21+C24+C27</f>
        <v>21.490000000000002</v>
      </c>
      <c r="D8" s="62">
        <v>-174.15</v>
      </c>
      <c r="E8" s="104">
        <f>E12+E15+E18+E21+E24+E27</f>
        <v>677.44999999999993</v>
      </c>
      <c r="F8" s="104">
        <f>F12+F15+F18+F21+F24+F27</f>
        <v>672.31</v>
      </c>
      <c r="G8" s="62">
        <f>G12+G15+G18+G21+G24+G27</f>
        <v>672.31</v>
      </c>
      <c r="H8" s="59">
        <f>F8-E8+D8</f>
        <v>-179.29</v>
      </c>
    </row>
    <row r="9" spans="1:8" x14ac:dyDescent="0.25">
      <c r="A9" s="99" t="s">
        <v>70</v>
      </c>
      <c r="B9" s="99"/>
      <c r="C9" s="58">
        <f>C8-C10</f>
        <v>19.341000000000001</v>
      </c>
      <c r="D9" s="58">
        <v>-154.80000000000001</v>
      </c>
      <c r="E9" s="58">
        <f>E8-E10</f>
        <v>609.70499999999993</v>
      </c>
      <c r="F9" s="58">
        <f>F8-F10</f>
        <v>605.07899999999995</v>
      </c>
      <c r="G9" s="58">
        <f>G8-G10</f>
        <v>605.07899999999995</v>
      </c>
      <c r="H9" s="58">
        <f t="shared" ref="H9:H10" si="0">F9-E9+D9</f>
        <v>-159.42599999999999</v>
      </c>
    </row>
    <row r="10" spans="1:8" x14ac:dyDescent="0.25">
      <c r="A10" s="147" t="s">
        <v>71</v>
      </c>
      <c r="B10" s="148"/>
      <c r="C10" s="58">
        <f>C8*10%</f>
        <v>2.1490000000000005</v>
      </c>
      <c r="D10" s="58">
        <v>-17.41</v>
      </c>
      <c r="E10" s="58">
        <f>E8*10%</f>
        <v>67.74499999999999</v>
      </c>
      <c r="F10" s="58">
        <f>F8*10%</f>
        <v>67.230999999999995</v>
      </c>
      <c r="G10" s="58">
        <f>G8*10%</f>
        <v>67.230999999999995</v>
      </c>
      <c r="H10" s="58">
        <f t="shared" si="0"/>
        <v>-17.923999999999996</v>
      </c>
    </row>
    <row r="11" spans="1:8" ht="12.75" customHeight="1" x14ac:dyDescent="0.25">
      <c r="A11" s="154" t="s">
        <v>72</v>
      </c>
      <c r="B11" s="153"/>
      <c r="C11" s="153"/>
      <c r="D11" s="153"/>
      <c r="E11" s="153"/>
      <c r="F11" s="153"/>
      <c r="G11" s="153"/>
      <c r="H11" s="153"/>
    </row>
    <row r="12" spans="1:8" x14ac:dyDescent="0.25">
      <c r="A12" s="149" t="s">
        <v>53</v>
      </c>
      <c r="B12" s="150"/>
      <c r="C12" s="62">
        <v>5.75</v>
      </c>
      <c r="D12" s="69">
        <v>-50.06</v>
      </c>
      <c r="E12" s="31">
        <v>181.72</v>
      </c>
      <c r="F12" s="31">
        <v>181.27</v>
      </c>
      <c r="G12" s="31">
        <f>F12</f>
        <v>181.27</v>
      </c>
      <c r="H12" s="58">
        <f t="shared" ref="H12:H29" si="1">F12-E12+D12</f>
        <v>-50.509999999999991</v>
      </c>
    </row>
    <row r="13" spans="1:8" x14ac:dyDescent="0.25">
      <c r="A13" s="99" t="s">
        <v>70</v>
      </c>
      <c r="B13" s="99"/>
      <c r="C13" s="58">
        <f>C12-C14</f>
        <v>5.1749999999999998</v>
      </c>
      <c r="D13" s="58">
        <v>-45.36</v>
      </c>
      <c r="E13" s="58">
        <f>E12-E14</f>
        <v>163.548</v>
      </c>
      <c r="F13" s="58">
        <f>F12-F14</f>
        <v>163.143</v>
      </c>
      <c r="G13" s="58">
        <f>G12-G14</f>
        <v>163.143</v>
      </c>
      <c r="H13" s="58">
        <f t="shared" si="1"/>
        <v>-45.765000000000001</v>
      </c>
    </row>
    <row r="14" spans="1:8" x14ac:dyDescent="0.25">
      <c r="A14" s="147" t="s">
        <v>71</v>
      </c>
      <c r="B14" s="148"/>
      <c r="C14" s="58">
        <f>C12*10%</f>
        <v>0.57500000000000007</v>
      </c>
      <c r="D14" s="58">
        <v>-5</v>
      </c>
      <c r="E14" s="58">
        <f>E12*10%</f>
        <v>18.172000000000001</v>
      </c>
      <c r="F14" s="58">
        <f>F12*10%</f>
        <v>18.127000000000002</v>
      </c>
      <c r="G14" s="58">
        <f>G12*10%</f>
        <v>18.127000000000002</v>
      </c>
      <c r="H14" s="58">
        <f t="shared" si="1"/>
        <v>-5.0449999999999982</v>
      </c>
    </row>
    <row r="15" spans="1:8" ht="23.25" customHeight="1" x14ac:dyDescent="0.25">
      <c r="A15" s="149" t="s">
        <v>44</v>
      </c>
      <c r="B15" s="150"/>
      <c r="C15" s="62">
        <v>3.51</v>
      </c>
      <c r="D15" s="69">
        <v>-26.49</v>
      </c>
      <c r="E15" s="92">
        <v>110.93</v>
      </c>
      <c r="F15" s="92">
        <v>112.35</v>
      </c>
      <c r="G15" s="92">
        <f>F15</f>
        <v>112.35</v>
      </c>
      <c r="H15" s="58">
        <f t="shared" si="1"/>
        <v>-25.070000000000011</v>
      </c>
    </row>
    <row r="16" spans="1:8" x14ac:dyDescent="0.25">
      <c r="A16" s="99" t="s">
        <v>70</v>
      </c>
      <c r="B16" s="99"/>
      <c r="C16" s="58">
        <f>C15-C17</f>
        <v>3.1589999999999998</v>
      </c>
      <c r="D16" s="58">
        <v>-23.84</v>
      </c>
      <c r="E16" s="58">
        <f>E15-E17</f>
        <v>99.837000000000003</v>
      </c>
      <c r="F16" s="58">
        <f>F15-F17</f>
        <v>101.11499999999999</v>
      </c>
      <c r="G16" s="58">
        <f>G15-G17</f>
        <v>101.11499999999999</v>
      </c>
      <c r="H16" s="58">
        <f t="shared" si="1"/>
        <v>-22.562000000000008</v>
      </c>
    </row>
    <row r="17" spans="1:8" ht="15" customHeight="1" x14ac:dyDescent="0.25">
      <c r="A17" s="147" t="s">
        <v>71</v>
      </c>
      <c r="B17" s="148"/>
      <c r="C17" s="58">
        <f>C15*10%</f>
        <v>0.35099999999999998</v>
      </c>
      <c r="D17" s="58">
        <v>-2.65</v>
      </c>
      <c r="E17" s="58">
        <f>E15*10%</f>
        <v>11.093000000000002</v>
      </c>
      <c r="F17" s="58">
        <f>F15*10%</f>
        <v>11.234999999999999</v>
      </c>
      <c r="G17" s="58">
        <f>G15*10%</f>
        <v>11.234999999999999</v>
      </c>
      <c r="H17" s="58">
        <f t="shared" si="1"/>
        <v>-2.5080000000000022</v>
      </c>
    </row>
    <row r="18" spans="1:8" ht="15" customHeight="1" x14ac:dyDescent="0.25">
      <c r="A18" s="149" t="s">
        <v>54</v>
      </c>
      <c r="B18" s="150"/>
      <c r="C18" s="61">
        <v>2.41</v>
      </c>
      <c r="D18" s="69">
        <v>-18.07</v>
      </c>
      <c r="E18" s="31">
        <v>76.17</v>
      </c>
      <c r="F18" s="69">
        <v>76</v>
      </c>
      <c r="G18" s="69">
        <f>F18</f>
        <v>76</v>
      </c>
      <c r="H18" s="58">
        <f t="shared" si="1"/>
        <v>-18.240000000000002</v>
      </c>
    </row>
    <row r="19" spans="1:8" ht="13.5" customHeight="1" x14ac:dyDescent="0.25">
      <c r="A19" s="99" t="s">
        <v>70</v>
      </c>
      <c r="B19" s="99"/>
      <c r="C19" s="58">
        <f>C18-C20</f>
        <v>2.169</v>
      </c>
      <c r="D19" s="58">
        <v>-16.260000000000002</v>
      </c>
      <c r="E19" s="58">
        <f>E18-E20</f>
        <v>68.552999999999997</v>
      </c>
      <c r="F19" s="58">
        <f>F18-F20</f>
        <v>68.400000000000006</v>
      </c>
      <c r="G19" s="58">
        <f>G18-G20</f>
        <v>68.400000000000006</v>
      </c>
      <c r="H19" s="58">
        <f t="shared" si="1"/>
        <v>-16.412999999999993</v>
      </c>
    </row>
    <row r="20" spans="1:8" ht="12.75" customHeight="1" x14ac:dyDescent="0.25">
      <c r="A20" s="147" t="s">
        <v>71</v>
      </c>
      <c r="B20" s="148"/>
      <c r="C20" s="58">
        <f>C18*10%</f>
        <v>0.24100000000000002</v>
      </c>
      <c r="D20" s="58">
        <v>-1.81</v>
      </c>
      <c r="E20" s="58">
        <f>E18*10%</f>
        <v>7.6170000000000009</v>
      </c>
      <c r="F20" s="58">
        <f>F18*10%</f>
        <v>7.6000000000000005</v>
      </c>
      <c r="G20" s="58">
        <f>G18*10%</f>
        <v>7.6000000000000005</v>
      </c>
      <c r="H20" s="58">
        <f t="shared" si="1"/>
        <v>-1.8270000000000004</v>
      </c>
    </row>
    <row r="21" spans="1:8" x14ac:dyDescent="0.25">
      <c r="A21" s="149" t="s">
        <v>55</v>
      </c>
      <c r="B21" s="150"/>
      <c r="C21" s="59">
        <v>1.1299999999999999</v>
      </c>
      <c r="D21" s="58">
        <v>-8.44</v>
      </c>
      <c r="E21" s="92">
        <v>35.71</v>
      </c>
      <c r="F21" s="92">
        <v>35.630000000000003</v>
      </c>
      <c r="G21" s="92">
        <f>F21</f>
        <v>35.630000000000003</v>
      </c>
      <c r="H21" s="58">
        <f t="shared" si="1"/>
        <v>-8.5199999999999978</v>
      </c>
    </row>
    <row r="22" spans="1:8" ht="14.25" customHeight="1" x14ac:dyDescent="0.25">
      <c r="A22" s="99" t="s">
        <v>70</v>
      </c>
      <c r="B22" s="99"/>
      <c r="C22" s="58">
        <f>C21-C23</f>
        <v>1.0169999999999999</v>
      </c>
      <c r="D22" s="58">
        <v>-7.59</v>
      </c>
      <c r="E22" s="58">
        <f>E21-E23</f>
        <v>32.139000000000003</v>
      </c>
      <c r="F22" s="58">
        <f>F21-F23</f>
        <v>32.067</v>
      </c>
      <c r="G22" s="58">
        <f>G21-G23</f>
        <v>32.067</v>
      </c>
      <c r="H22" s="58">
        <f t="shared" si="1"/>
        <v>-7.6620000000000026</v>
      </c>
    </row>
    <row r="23" spans="1:8" ht="14.25" customHeight="1" x14ac:dyDescent="0.25">
      <c r="A23" s="147" t="s">
        <v>71</v>
      </c>
      <c r="B23" s="148"/>
      <c r="C23" s="58">
        <f>C21*10%</f>
        <v>0.11299999999999999</v>
      </c>
      <c r="D23" s="58">
        <v>-0.85</v>
      </c>
      <c r="E23" s="58">
        <f>E21*10%</f>
        <v>3.5710000000000002</v>
      </c>
      <c r="F23" s="58">
        <f>F21*10%</f>
        <v>3.5630000000000006</v>
      </c>
      <c r="G23" s="58">
        <f>G21*10%</f>
        <v>3.5630000000000006</v>
      </c>
      <c r="H23" s="58">
        <f t="shared" si="1"/>
        <v>-0.85799999999999954</v>
      </c>
    </row>
    <row r="24" spans="1:8" ht="14.25" customHeight="1" x14ac:dyDescent="0.25">
      <c r="A24" s="6" t="s">
        <v>45</v>
      </c>
      <c r="B24" s="6"/>
      <c r="C24" s="59">
        <v>4.43</v>
      </c>
      <c r="D24" s="58">
        <v>-44.81</v>
      </c>
      <c r="E24" s="31">
        <v>140.02000000000001</v>
      </c>
      <c r="F24" s="31">
        <v>137.26</v>
      </c>
      <c r="G24" s="31">
        <f>F24</f>
        <v>137.26</v>
      </c>
      <c r="H24" s="58">
        <f t="shared" si="1"/>
        <v>-47.570000000000022</v>
      </c>
    </row>
    <row r="25" spans="1:8" ht="14.25" customHeight="1" x14ac:dyDescent="0.25">
      <c r="A25" s="99" t="s">
        <v>70</v>
      </c>
      <c r="B25" s="99"/>
      <c r="C25" s="58">
        <f>C24-C26</f>
        <v>3.9869999999999997</v>
      </c>
      <c r="D25" s="58">
        <v>-40.340000000000003</v>
      </c>
      <c r="E25" s="58">
        <f>E24-E26</f>
        <v>126.018</v>
      </c>
      <c r="F25" s="58">
        <f>F24-F26</f>
        <v>123.53399999999999</v>
      </c>
      <c r="G25" s="58">
        <f>G24-G26</f>
        <v>123.53399999999999</v>
      </c>
      <c r="H25" s="58">
        <f t="shared" si="1"/>
        <v>-42.824000000000012</v>
      </c>
    </row>
    <row r="26" spans="1:8" x14ac:dyDescent="0.25">
      <c r="A26" s="147" t="s">
        <v>71</v>
      </c>
      <c r="B26" s="148"/>
      <c r="C26" s="58">
        <f>C24*10%</f>
        <v>0.443</v>
      </c>
      <c r="D26" s="58">
        <v>-4.47</v>
      </c>
      <c r="E26" s="58">
        <f>E24*10%</f>
        <v>14.002000000000002</v>
      </c>
      <c r="F26" s="58">
        <f>F24*10%</f>
        <v>13.725999999999999</v>
      </c>
      <c r="G26" s="58">
        <f>G24*10%</f>
        <v>13.725999999999999</v>
      </c>
      <c r="H26" s="58">
        <f t="shared" si="1"/>
        <v>-4.7460000000000031</v>
      </c>
    </row>
    <row r="27" spans="1:8" ht="14.25" customHeight="1" x14ac:dyDescent="0.25">
      <c r="A27" s="158" t="s">
        <v>46</v>
      </c>
      <c r="B27" s="158"/>
      <c r="C27" s="100">
        <v>4.26</v>
      </c>
      <c r="D27" s="101">
        <v>-26.31</v>
      </c>
      <c r="E27" s="101">
        <v>132.9</v>
      </c>
      <c r="F27" s="101">
        <v>129.80000000000001</v>
      </c>
      <c r="G27" s="16">
        <f>F27</f>
        <v>129.80000000000001</v>
      </c>
      <c r="H27" s="58">
        <f t="shared" si="1"/>
        <v>-29.409999999999993</v>
      </c>
    </row>
    <row r="28" spans="1:8" x14ac:dyDescent="0.25">
      <c r="A28" s="99" t="s">
        <v>70</v>
      </c>
      <c r="B28" s="99"/>
      <c r="C28" s="58">
        <f>C27-C29</f>
        <v>3.8339999999999996</v>
      </c>
      <c r="D28" s="58">
        <v>-23.65</v>
      </c>
      <c r="E28" s="58">
        <f>E27-E29</f>
        <v>119.61</v>
      </c>
      <c r="F28" s="58">
        <f>F27-F29</f>
        <v>116.82000000000001</v>
      </c>
      <c r="G28" s="58">
        <f>G27-G29</f>
        <v>116.82000000000001</v>
      </c>
      <c r="H28" s="58">
        <f t="shared" si="1"/>
        <v>-26.439999999999991</v>
      </c>
    </row>
    <row r="29" spans="1:8" x14ac:dyDescent="0.25">
      <c r="A29" s="147" t="s">
        <v>71</v>
      </c>
      <c r="B29" s="148"/>
      <c r="C29" s="58">
        <f>C27*10%</f>
        <v>0.42599999999999999</v>
      </c>
      <c r="D29" s="58">
        <v>-2.63</v>
      </c>
      <c r="E29" s="58">
        <f>E27*10%</f>
        <v>13.290000000000001</v>
      </c>
      <c r="F29" s="58">
        <f t="shared" ref="F29:G29" si="2">F27*10%</f>
        <v>12.980000000000002</v>
      </c>
      <c r="G29" s="58">
        <f t="shared" si="2"/>
        <v>12.980000000000002</v>
      </c>
      <c r="H29" s="58">
        <f t="shared" si="1"/>
        <v>-2.9399999999999986</v>
      </c>
    </row>
    <row r="30" spans="1:8" x14ac:dyDescent="0.25">
      <c r="A30" s="123"/>
      <c r="B30" s="124"/>
      <c r="C30" s="58"/>
      <c r="D30" s="58"/>
      <c r="E30" s="92"/>
      <c r="F30" s="92"/>
      <c r="G30" s="92"/>
      <c r="H30" s="92"/>
    </row>
    <row r="31" spans="1:8" ht="15" customHeight="1" x14ac:dyDescent="0.25">
      <c r="A31" s="151" t="s">
        <v>47</v>
      </c>
      <c r="B31" s="152"/>
      <c r="C31" s="59">
        <v>7.93</v>
      </c>
      <c r="D31" s="59">
        <v>-60.49</v>
      </c>
      <c r="E31" s="33">
        <v>250.64</v>
      </c>
      <c r="F31" s="73">
        <v>248.79</v>
      </c>
      <c r="G31" s="59">
        <f>G32+G33</f>
        <v>153.93899999999999</v>
      </c>
      <c r="H31" s="59">
        <f>F31-E31+D31+F31-G31</f>
        <v>32.510999999999996</v>
      </c>
    </row>
    <row r="32" spans="1:8" ht="14.25" customHeight="1" x14ac:dyDescent="0.25">
      <c r="A32" s="102" t="s">
        <v>73</v>
      </c>
      <c r="B32" s="102"/>
      <c r="C32" s="58">
        <f>C31-C33</f>
        <v>7.1369999999999996</v>
      </c>
      <c r="D32" s="59">
        <v>-58.62</v>
      </c>
      <c r="E32" s="58">
        <f>E31-E33</f>
        <v>225.57599999999999</v>
      </c>
      <c r="F32" s="58">
        <f>F31-F33</f>
        <v>223.911</v>
      </c>
      <c r="G32" s="103">
        <f>G59</f>
        <v>129.06</v>
      </c>
      <c r="H32" s="59">
        <f t="shared" ref="H32:H33" si="3">F32-E32+D32+F32-G32</f>
        <v>34.566000000000003</v>
      </c>
    </row>
    <row r="33" spans="1:8" ht="12.75" customHeight="1" x14ac:dyDescent="0.25">
      <c r="A33" s="147" t="s">
        <v>71</v>
      </c>
      <c r="B33" s="148"/>
      <c r="C33" s="58">
        <f>C31*10%</f>
        <v>0.79300000000000004</v>
      </c>
      <c r="D33" s="58">
        <v>-1.87</v>
      </c>
      <c r="E33" s="58">
        <f>E31*10%</f>
        <v>25.064</v>
      </c>
      <c r="F33" s="58">
        <f>F31*10%</f>
        <v>24.879000000000001</v>
      </c>
      <c r="G33" s="58">
        <f>F33</f>
        <v>24.879000000000001</v>
      </c>
      <c r="H33" s="59">
        <f t="shared" si="3"/>
        <v>-2.0549999999999997</v>
      </c>
    </row>
    <row r="34" spans="1:8" ht="12.75" customHeight="1" x14ac:dyDescent="0.25">
      <c r="A34" s="123"/>
      <c r="B34" s="124"/>
      <c r="C34" s="58"/>
      <c r="D34" s="58"/>
      <c r="E34" s="92"/>
      <c r="F34" s="92"/>
      <c r="G34" s="92"/>
      <c r="H34" s="33"/>
    </row>
    <row r="35" spans="1:8" ht="12.75" customHeight="1" x14ac:dyDescent="0.25">
      <c r="A35" s="139" t="s">
        <v>121</v>
      </c>
      <c r="B35" s="140"/>
      <c r="C35" s="58"/>
      <c r="D35" s="59">
        <v>-5.85</v>
      </c>
      <c r="E35" s="33">
        <f>E37+E38+E39+E40</f>
        <v>52.56</v>
      </c>
      <c r="F35" s="33">
        <f>F37+F38+F39+F40</f>
        <v>50.61</v>
      </c>
      <c r="G35" s="33">
        <f>G37+G38+G39+G40</f>
        <v>50.61</v>
      </c>
      <c r="H35" s="59">
        <f>F35-E35+D35+F35-G35</f>
        <v>-7.8000000000000043</v>
      </c>
    </row>
    <row r="36" spans="1:8" ht="12.75" customHeight="1" x14ac:dyDescent="0.25">
      <c r="A36" s="125" t="s">
        <v>122</v>
      </c>
      <c r="B36" s="126"/>
      <c r="C36" s="58"/>
      <c r="D36" s="58"/>
      <c r="E36" s="92"/>
      <c r="F36" s="92"/>
      <c r="G36" s="92"/>
      <c r="H36" s="33"/>
    </row>
    <row r="37" spans="1:8" ht="12.75" customHeight="1" x14ac:dyDescent="0.25">
      <c r="A37" s="163" t="s">
        <v>123</v>
      </c>
      <c r="B37" s="164"/>
      <c r="C37" s="58"/>
      <c r="D37" s="58">
        <v>-0.26</v>
      </c>
      <c r="E37" s="92">
        <v>2.56</v>
      </c>
      <c r="F37" s="92">
        <v>2.48</v>
      </c>
      <c r="G37" s="92">
        <f>F37</f>
        <v>2.48</v>
      </c>
      <c r="H37" s="58">
        <f>F37-E37+D37+F37-G37</f>
        <v>-0.3400000000000003</v>
      </c>
    </row>
    <row r="38" spans="1:8" ht="12.75" customHeight="1" x14ac:dyDescent="0.25">
      <c r="A38" s="163" t="s">
        <v>124</v>
      </c>
      <c r="B38" s="164"/>
      <c r="C38" s="58"/>
      <c r="D38" s="58">
        <v>-1.32</v>
      </c>
      <c r="E38" s="92">
        <v>9.35</v>
      </c>
      <c r="F38" s="92">
        <v>9.18</v>
      </c>
      <c r="G38" s="92">
        <f t="shared" ref="G38:G40" si="4">F38</f>
        <v>9.18</v>
      </c>
      <c r="H38" s="58">
        <f t="shared" ref="H38:H40" si="5">F38-E38+D38+F38-G38</f>
        <v>-1.4900000000000002</v>
      </c>
    </row>
    <row r="39" spans="1:8" ht="12.75" customHeight="1" x14ac:dyDescent="0.25">
      <c r="A39" s="163" t="s">
        <v>147</v>
      </c>
      <c r="B39" s="164"/>
      <c r="C39" s="58"/>
      <c r="D39" s="58">
        <v>-4.0199999999999996</v>
      </c>
      <c r="E39" s="92">
        <v>38.06</v>
      </c>
      <c r="F39" s="92">
        <v>36.450000000000003</v>
      </c>
      <c r="G39" s="92">
        <f t="shared" si="4"/>
        <v>36.450000000000003</v>
      </c>
      <c r="H39" s="58">
        <f t="shared" si="5"/>
        <v>-5.629999999999999</v>
      </c>
    </row>
    <row r="40" spans="1:8" ht="12.75" customHeight="1" x14ac:dyDescent="0.25">
      <c r="A40" s="163" t="s">
        <v>148</v>
      </c>
      <c r="B40" s="164"/>
      <c r="C40" s="58"/>
      <c r="D40" s="58">
        <v>-0.25</v>
      </c>
      <c r="E40" s="92">
        <v>2.59</v>
      </c>
      <c r="F40" s="92">
        <v>2.5</v>
      </c>
      <c r="G40" s="92">
        <f t="shared" si="4"/>
        <v>2.5</v>
      </c>
      <c r="H40" s="58">
        <f t="shared" si="5"/>
        <v>-0.33999999999999986</v>
      </c>
    </row>
    <row r="41" spans="1:8" ht="15.75" customHeight="1" x14ac:dyDescent="0.25">
      <c r="A41" s="131" t="s">
        <v>145</v>
      </c>
      <c r="B41" s="131"/>
      <c r="C41" s="58"/>
      <c r="D41" s="58"/>
      <c r="E41" s="33">
        <f>E8+E31+E35</f>
        <v>980.64999999999986</v>
      </c>
      <c r="F41" s="59">
        <f>F8+F31+F35</f>
        <v>971.70999999999992</v>
      </c>
      <c r="G41" s="59">
        <f>G8+G31+G35</f>
        <v>876.85899999999992</v>
      </c>
      <c r="H41" s="58"/>
    </row>
    <row r="42" spans="1:8" ht="16.5" customHeight="1" x14ac:dyDescent="0.25">
      <c r="A42" s="159" t="s">
        <v>146</v>
      </c>
      <c r="B42" s="107"/>
      <c r="C42" s="58"/>
      <c r="D42" s="58"/>
      <c r="E42" s="92"/>
      <c r="F42" s="92"/>
      <c r="G42" s="16"/>
      <c r="H42" s="92"/>
    </row>
    <row r="43" spans="1:8" ht="16.5" customHeight="1" x14ac:dyDescent="0.25">
      <c r="A43" s="160" t="s">
        <v>111</v>
      </c>
      <c r="B43" s="160"/>
      <c r="C43" s="58"/>
      <c r="D43" s="58">
        <v>-5.69</v>
      </c>
      <c r="E43" s="58">
        <v>27</v>
      </c>
      <c r="F43" s="92">
        <v>26.53</v>
      </c>
      <c r="G43" s="16">
        <v>26.53</v>
      </c>
      <c r="H43" s="33">
        <f>F43-E43+D43</f>
        <v>-6.1599999999999993</v>
      </c>
    </row>
    <row r="44" spans="1:8" x14ac:dyDescent="0.25">
      <c r="A44" s="161" t="s">
        <v>149</v>
      </c>
      <c r="B44" s="162"/>
      <c r="C44" s="58"/>
      <c r="D44" s="58" t="s">
        <v>107</v>
      </c>
      <c r="E44" s="92">
        <v>0</v>
      </c>
      <c r="F44" s="92">
        <v>0</v>
      </c>
      <c r="G44" s="16">
        <v>0</v>
      </c>
      <c r="H44" s="92">
        <v>0</v>
      </c>
    </row>
    <row r="45" spans="1:8" ht="17.25" customHeight="1" x14ac:dyDescent="0.25">
      <c r="A45" s="137" t="s">
        <v>120</v>
      </c>
      <c r="B45" s="141"/>
      <c r="C45" s="64"/>
      <c r="D45" s="64">
        <v>-1.1100000000000001</v>
      </c>
      <c r="E45" s="57">
        <v>0</v>
      </c>
      <c r="F45" s="64">
        <v>0.1</v>
      </c>
      <c r="G45" s="64">
        <v>0.1</v>
      </c>
      <c r="H45" s="59">
        <f>F45-E45+D45+F45-G45</f>
        <v>-1.01</v>
      </c>
    </row>
    <row r="46" spans="1:8" ht="16.5" customHeight="1" x14ac:dyDescent="0.25">
      <c r="A46" s="139" t="s">
        <v>110</v>
      </c>
      <c r="B46" s="140"/>
      <c r="C46" s="58"/>
      <c r="D46" s="58"/>
      <c r="E46" s="33">
        <f>E41+E43+E45</f>
        <v>1007.6499999999999</v>
      </c>
      <c r="F46" s="33">
        <f>F41+F43+F45</f>
        <v>998.33999999999992</v>
      </c>
      <c r="G46" s="33">
        <f>G41+G43+G45</f>
        <v>903.48899999999992</v>
      </c>
      <c r="H46" s="92"/>
    </row>
    <row r="47" spans="1:8" ht="18.75" customHeight="1" x14ac:dyDescent="0.25">
      <c r="A47" s="137" t="s">
        <v>116</v>
      </c>
      <c r="B47" s="138"/>
      <c r="C47" s="64"/>
      <c r="D47" s="89">
        <f>D4</f>
        <v>-247.29</v>
      </c>
      <c r="E47" s="73"/>
      <c r="F47" s="73"/>
      <c r="G47" s="57"/>
      <c r="H47" s="64">
        <f>F46-E46+D47+F46-G46</f>
        <v>-161.74899999999991</v>
      </c>
    </row>
    <row r="48" spans="1:8" ht="24.75" customHeight="1" x14ac:dyDescent="0.25">
      <c r="A48" s="137" t="s">
        <v>132</v>
      </c>
      <c r="B48" s="137"/>
      <c r="C48" s="89"/>
      <c r="D48" s="89"/>
      <c r="E48" s="90"/>
      <c r="F48" s="91"/>
      <c r="G48" s="91"/>
      <c r="H48" s="90">
        <f>H49+H50</f>
        <v>-161.749</v>
      </c>
    </row>
    <row r="49" spans="1:8" ht="19.5" customHeight="1" x14ac:dyDescent="0.25">
      <c r="A49" s="137" t="s">
        <v>114</v>
      </c>
      <c r="B49" s="137"/>
      <c r="C49" s="89"/>
      <c r="D49" s="89"/>
      <c r="E49" s="90"/>
      <c r="F49" s="91"/>
      <c r="G49" s="91"/>
      <c r="H49" s="90">
        <f>H32</f>
        <v>34.566000000000003</v>
      </c>
    </row>
    <row r="50" spans="1:8" ht="22.5" customHeight="1" x14ac:dyDescent="0.25">
      <c r="A50" s="137" t="s">
        <v>115</v>
      </c>
      <c r="B50" s="138"/>
      <c r="C50" s="89"/>
      <c r="D50" s="89"/>
      <c r="E50" s="90"/>
      <c r="F50" s="91"/>
      <c r="G50" s="91"/>
      <c r="H50" s="90">
        <f>H8+H33+H35+H43+H45</f>
        <v>-196.315</v>
      </c>
    </row>
    <row r="51" spans="1:8" ht="24.75" customHeight="1" x14ac:dyDescent="0.25">
      <c r="A51" s="50"/>
      <c r="B51" s="50"/>
      <c r="C51" s="63"/>
      <c r="D51" s="63"/>
      <c r="E51" s="26"/>
      <c r="F51" s="26"/>
      <c r="G51" s="26"/>
      <c r="H51" s="26"/>
    </row>
    <row r="52" spans="1:8" ht="8.25" hidden="1" customHeight="1" x14ac:dyDescent="0.25"/>
    <row r="53" spans="1:8" ht="14.25" customHeight="1" x14ac:dyDescent="0.25">
      <c r="A53" s="157"/>
      <c r="B53" s="128"/>
      <c r="C53" s="128"/>
      <c r="D53" s="128"/>
      <c r="E53" s="128"/>
      <c r="F53" s="128"/>
      <c r="G53" s="128"/>
      <c r="H53" s="128"/>
    </row>
    <row r="54" spans="1:8" x14ac:dyDescent="0.25">
      <c r="A54" s="146" t="s">
        <v>133</v>
      </c>
      <c r="B54" s="135"/>
      <c r="C54" s="135"/>
      <c r="D54" s="135"/>
      <c r="E54" s="135"/>
      <c r="F54" s="135"/>
      <c r="G54" s="135"/>
      <c r="H54" s="136"/>
    </row>
    <row r="55" spans="1:8" x14ac:dyDescent="0.25">
      <c r="A55" s="143" t="s">
        <v>58</v>
      </c>
      <c r="B55" s="135"/>
      <c r="C55" s="135"/>
      <c r="D55" s="136"/>
      <c r="E55" s="54" t="s">
        <v>59</v>
      </c>
      <c r="F55" s="55" t="s">
        <v>117</v>
      </c>
      <c r="G55" s="56" t="s">
        <v>112</v>
      </c>
      <c r="H55" s="53" t="s">
        <v>118</v>
      </c>
    </row>
    <row r="56" spans="1:8" x14ac:dyDescent="0.25">
      <c r="A56" s="143" t="s">
        <v>106</v>
      </c>
      <c r="B56" s="135"/>
      <c r="C56" s="135"/>
      <c r="D56" s="136"/>
      <c r="E56" s="54">
        <v>43556</v>
      </c>
      <c r="F56" s="55">
        <v>1</v>
      </c>
      <c r="G56" s="56">
        <v>0.62</v>
      </c>
      <c r="H56" s="6" t="s">
        <v>119</v>
      </c>
    </row>
    <row r="57" spans="1:8" ht="23.25" x14ac:dyDescent="0.25">
      <c r="A57" s="142" t="s">
        <v>136</v>
      </c>
      <c r="B57" s="135"/>
      <c r="C57" s="135"/>
      <c r="D57" s="136"/>
      <c r="E57" s="54">
        <v>43647</v>
      </c>
      <c r="F57" s="55">
        <v>1</v>
      </c>
      <c r="G57" s="56">
        <v>112.95</v>
      </c>
      <c r="H57" s="74" t="s">
        <v>137</v>
      </c>
    </row>
    <row r="58" spans="1:8" x14ac:dyDescent="0.25">
      <c r="A58" s="144" t="s">
        <v>140</v>
      </c>
      <c r="B58" s="145"/>
      <c r="C58" s="145"/>
      <c r="D58" s="145"/>
      <c r="E58" s="93">
        <v>43617</v>
      </c>
      <c r="F58" s="94">
        <v>1</v>
      </c>
      <c r="G58" s="95">
        <v>15.49</v>
      </c>
      <c r="H58" s="96" t="s">
        <v>138</v>
      </c>
    </row>
    <row r="59" spans="1:8" s="4" customFormat="1" x14ac:dyDescent="0.25">
      <c r="A59" s="75" t="s">
        <v>145</v>
      </c>
      <c r="B59" s="75"/>
      <c r="C59" s="76"/>
      <c r="D59" s="76"/>
      <c r="E59" s="77"/>
      <c r="F59" s="78"/>
      <c r="G59" s="79">
        <f>SUM(G56:G58)</f>
        <v>129.06</v>
      </c>
      <c r="H59" s="80"/>
    </row>
    <row r="60" spans="1:8" s="4" customFormat="1" x14ac:dyDescent="0.25">
      <c r="A60" s="81"/>
      <c r="B60" s="81"/>
      <c r="C60" s="82"/>
      <c r="D60" s="82"/>
      <c r="E60" s="83"/>
      <c r="F60" s="84"/>
      <c r="G60" s="85"/>
      <c r="H60" s="86"/>
    </row>
    <row r="61" spans="1:8" s="4" customFormat="1" ht="6" customHeight="1" x14ac:dyDescent="0.25">
      <c r="A61" s="81"/>
      <c r="B61" s="81"/>
      <c r="C61" s="82"/>
      <c r="D61" s="82"/>
      <c r="E61" s="83"/>
      <c r="F61" s="84"/>
      <c r="G61" s="85"/>
      <c r="H61" s="86"/>
    </row>
    <row r="62" spans="1:8" x14ac:dyDescent="0.25">
      <c r="A62" s="19" t="s">
        <v>48</v>
      </c>
      <c r="D62" s="71"/>
      <c r="E62" s="21"/>
      <c r="F62" s="21"/>
      <c r="G62" s="21"/>
    </row>
    <row r="63" spans="1:8" x14ac:dyDescent="0.25">
      <c r="A63" s="19" t="s">
        <v>49</v>
      </c>
      <c r="D63" s="71"/>
      <c r="E63" s="21"/>
      <c r="F63" s="21"/>
      <c r="G63" s="21"/>
    </row>
    <row r="64" spans="1:8" ht="39" x14ac:dyDescent="0.25">
      <c r="A64" s="132" t="s">
        <v>61</v>
      </c>
      <c r="B64" s="133"/>
      <c r="C64" s="133"/>
      <c r="D64" s="133"/>
      <c r="E64" s="124"/>
      <c r="F64" s="36" t="s">
        <v>60</v>
      </c>
      <c r="G64" s="35" t="s">
        <v>139</v>
      </c>
    </row>
    <row r="65" spans="1:7" x14ac:dyDescent="0.25">
      <c r="A65" s="134" t="s">
        <v>87</v>
      </c>
      <c r="B65" s="135"/>
      <c r="C65" s="135"/>
      <c r="D65" s="135"/>
      <c r="E65" s="136"/>
      <c r="F65" s="34">
        <v>3</v>
      </c>
      <c r="G65" s="87">
        <v>1739.83</v>
      </c>
    </row>
    <row r="66" spans="1:7" ht="23.25" customHeight="1" x14ac:dyDescent="0.25">
      <c r="A66" s="37"/>
      <c r="B66" s="38"/>
      <c r="C66" s="66"/>
      <c r="D66" s="66"/>
      <c r="E66" s="38"/>
      <c r="F66" s="39"/>
      <c r="G66" s="39"/>
    </row>
    <row r="67" spans="1:7" x14ac:dyDescent="0.25">
      <c r="A67" s="40"/>
      <c r="B67" s="41"/>
      <c r="C67" s="63"/>
      <c r="D67" s="72"/>
      <c r="E67" s="39"/>
      <c r="F67" s="39"/>
      <c r="G67" s="39"/>
    </row>
    <row r="68" spans="1:7" x14ac:dyDescent="0.25">
      <c r="A68" s="20" t="s">
        <v>108</v>
      </c>
    </row>
    <row r="69" spans="1:7" x14ac:dyDescent="0.25">
      <c r="A69" s="127" t="s">
        <v>134</v>
      </c>
      <c r="B69" s="128"/>
      <c r="C69" s="128"/>
      <c r="D69" s="128"/>
      <c r="E69" s="128"/>
      <c r="F69" s="128"/>
      <c r="G69" s="128"/>
    </row>
    <row r="70" spans="1:7" ht="21" customHeight="1" x14ac:dyDescent="0.25">
      <c r="A70" s="129" t="s">
        <v>125</v>
      </c>
      <c r="B70" s="130"/>
      <c r="C70" s="130"/>
      <c r="D70" s="130"/>
      <c r="E70" s="130"/>
      <c r="F70" s="130"/>
      <c r="G70" s="130"/>
    </row>
    <row r="71" spans="1:7" ht="30.75" customHeight="1" x14ac:dyDescent="0.25">
      <c r="A71" s="130"/>
      <c r="B71" s="130"/>
      <c r="C71" s="130"/>
      <c r="D71" s="130"/>
      <c r="E71" s="130"/>
      <c r="F71" s="130"/>
      <c r="G71" s="130"/>
    </row>
    <row r="72" spans="1:7" x14ac:dyDescent="0.25">
      <c r="A72" s="51"/>
      <c r="B72" s="51"/>
      <c r="C72" s="67"/>
      <c r="D72" s="67"/>
      <c r="E72" s="51"/>
      <c r="F72" s="51"/>
      <c r="G72" s="51"/>
    </row>
    <row r="73" spans="1:7" x14ac:dyDescent="0.25">
      <c r="A73" s="51"/>
      <c r="B73" s="51"/>
      <c r="C73" s="67"/>
      <c r="D73" s="67"/>
      <c r="E73" s="51"/>
      <c r="F73" s="51"/>
      <c r="G73" s="51"/>
    </row>
    <row r="74" spans="1:7" x14ac:dyDescent="0.25">
      <c r="A74" s="20"/>
    </row>
    <row r="75" spans="1:7" x14ac:dyDescent="0.25">
      <c r="A75" s="21" t="s">
        <v>74</v>
      </c>
      <c r="B75" s="43"/>
    </row>
    <row r="76" spans="1:7" x14ac:dyDescent="0.25">
      <c r="A76" s="21" t="s">
        <v>75</v>
      </c>
      <c r="B76" s="43"/>
      <c r="E76" s="21" t="s">
        <v>77</v>
      </c>
    </row>
    <row r="77" spans="1:7" x14ac:dyDescent="0.25">
      <c r="A77" s="21" t="s">
        <v>76</v>
      </c>
      <c r="B77" s="43"/>
    </row>
    <row r="78" spans="1:7" x14ac:dyDescent="0.25">
      <c r="A78" s="21"/>
      <c r="B78" s="43"/>
    </row>
    <row r="79" spans="1:7" x14ac:dyDescent="0.25">
      <c r="A79" s="17" t="s">
        <v>78</v>
      </c>
    </row>
    <row r="80" spans="1:7" x14ac:dyDescent="0.25">
      <c r="A80" s="17" t="s">
        <v>79</v>
      </c>
    </row>
    <row r="81" spans="1:1" x14ac:dyDescent="0.25">
      <c r="A81" s="17" t="s">
        <v>135</v>
      </c>
    </row>
    <row r="82" spans="1:1" x14ac:dyDescent="0.25">
      <c r="A82" s="17" t="s">
        <v>80</v>
      </c>
    </row>
    <row r="83" spans="1:1" x14ac:dyDescent="0.25">
      <c r="A83" s="17"/>
    </row>
  </sheetData>
  <mergeCells count="47">
    <mergeCell ref="A43:B43"/>
    <mergeCell ref="A44:B44"/>
    <mergeCell ref="A33:B33"/>
    <mergeCell ref="A35:B35"/>
    <mergeCell ref="A37:B37"/>
    <mergeCell ref="A38:B38"/>
    <mergeCell ref="A39:B39"/>
    <mergeCell ref="A40:B40"/>
    <mergeCell ref="A3:B3"/>
    <mergeCell ref="A8:B8"/>
    <mergeCell ref="A10:B10"/>
    <mergeCell ref="A11:H11"/>
    <mergeCell ref="A12:B12"/>
    <mergeCell ref="A4:B4"/>
    <mergeCell ref="A7:H7"/>
    <mergeCell ref="A56:D56"/>
    <mergeCell ref="A58:D58"/>
    <mergeCell ref="A54:H54"/>
    <mergeCell ref="A14:B14"/>
    <mergeCell ref="A15:B15"/>
    <mergeCell ref="A17:B17"/>
    <mergeCell ref="A18:B18"/>
    <mergeCell ref="A21:B21"/>
    <mergeCell ref="A20:B20"/>
    <mergeCell ref="A29:B29"/>
    <mergeCell ref="A31:B31"/>
    <mergeCell ref="A53:H53"/>
    <mergeCell ref="A23:B23"/>
    <mergeCell ref="A26:B26"/>
    <mergeCell ref="A27:B27"/>
    <mergeCell ref="A42:B42"/>
    <mergeCell ref="A30:B30"/>
    <mergeCell ref="A34:B34"/>
    <mergeCell ref="A36:B36"/>
    <mergeCell ref="A69:G69"/>
    <mergeCell ref="A70:G71"/>
    <mergeCell ref="A41:B41"/>
    <mergeCell ref="A64:E64"/>
    <mergeCell ref="A65:E65"/>
    <mergeCell ref="A49:B49"/>
    <mergeCell ref="A50:B50"/>
    <mergeCell ref="A46:B46"/>
    <mergeCell ref="A47:B47"/>
    <mergeCell ref="A48:B48"/>
    <mergeCell ref="A45:B45"/>
    <mergeCell ref="A57:D57"/>
    <mergeCell ref="A55:D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2020-02-04T01:55:30Z</cp:lastPrinted>
  <dcterms:created xsi:type="dcterms:W3CDTF">2013-02-18T04:38:06Z</dcterms:created>
  <dcterms:modified xsi:type="dcterms:W3CDTF">2020-03-19T03:47:19Z</dcterms:modified>
</cp:coreProperties>
</file>