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tabRatio="599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8" i="8" l="1"/>
  <c r="G66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E13" i="8"/>
  <c r="E36" i="8"/>
  <c r="F36" i="8"/>
  <c r="H36" i="8"/>
  <c r="D22" i="8"/>
  <c r="C25" i="8"/>
  <c r="C9" i="8"/>
  <c r="F42" i="8"/>
  <c r="F49" i="8"/>
  <c r="E42" i="8"/>
  <c r="E49" i="8"/>
  <c r="G8" i="8"/>
  <c r="G32" i="8"/>
  <c r="G42" i="8"/>
  <c r="G49" i="8"/>
  <c r="H50" i="8"/>
  <c r="H8" i="8"/>
  <c r="H44" i="8"/>
  <c r="H32" i="8"/>
  <c r="H53" i="8"/>
  <c r="H51" i="8"/>
  <c r="H41" i="8"/>
  <c r="H40" i="8"/>
  <c r="H39" i="8"/>
  <c r="H38" i="8"/>
  <c r="G9" i="8"/>
  <c r="H34" i="8"/>
  <c r="H33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<sst xmlns="http://schemas.openxmlformats.org/spreadsheetml/2006/main" count="177" uniqueCount="159">
  <si>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</si>
  <si>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</si>
  <si>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</si>
  <si>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</si>
  <si>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</si>
  <si>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</si>
  <si>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</si>
  <si>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</si>
  <si>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</si>
  <si>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</si>
  <si>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</si>
  <si>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</si>
  <si>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</si>
  <si>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</si>
  <si>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</si>
  <si>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</si>
  <si>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</si>
  <si>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</si>
  <si>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</si>
  <si>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</si>
  <si>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</si>
  <si>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</si>
  <si>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</si>
  <si>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</si>
  <si>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</si>
  <si>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</si>
  <si>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</si>
  <si>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</si>
  <si>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</si>
  <si>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</si>
  <si>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</si>
  <si>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</si>
  <si>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</si>
  <si>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</si>
  <si>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</si>
  <si>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</si>
  <si>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</si>
  <si>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</si>
  <si>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</si>
  <si>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</si>
  <si>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</si>
  <si>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</si>
  <si>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</si>
  <si>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</si>
  <si>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</si>
  <si>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</si>
  <si>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</si>
  <si>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</si>
  <si>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</si>
  <si>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</si>
  <si>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</si>
  <si>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</si>
  <si>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</si>
  <si>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</si>
  <si>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</si>
  <si>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</si>
  <si>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</si>
  <si>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</si>
  <si>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</si>
  <si>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</si>
  <si>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</si>
  <si>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</si>
  <si>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</si>
  <si>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</si>
  <si>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</si>
  <si>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</si>
  <si>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</si>
  <si>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</si>
  <si>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</si>
  <si>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</si>
  <si>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</si>
  <si>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</si>
  <si>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</si>
  <si>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</si>
  <si>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</si>
  <si>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</si>
  <si>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</si>
  <si>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</si>
  <si>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</si>
  <si>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</si>
  <si>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</si>
  <si>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</si>
  <si>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</si>
  <si>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</si>
  <si>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</si>
  <si>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</si>
  <si>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</si>
  <si>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</si>
  <si>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</si>
  <si>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</si>
  <si>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</si>
  <si>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</si>
  <si>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</si>
  <si>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</si>
  <si>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№ 51 по ул. Луговой</t>
  </si>
  <si>
    <t>uklr2006@mail.ru</t>
  </si>
  <si>
    <t>10  этажей</t>
  </si>
  <si>
    <t>1 подъезд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</si>
  <si>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июля 2008 года</t>
    </r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</si>
  <si>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</si>
  <si>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</si>
  <si>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</si>
  <si>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</si>
  <si>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</si>
  <si>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</si>
  <si>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</si>
  <si>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</si>
  <si>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</si>
  <si>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</si>
  <si>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</si>
  <si>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</si>
  <si>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</si>
  <si>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</si>
  <si>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</si>
  <si>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лифта</t>
  </si>
  <si>
    <t>не начисл.</t>
  </si>
  <si>
    <t>Часть 4</t>
  </si>
  <si>
    <t>ул. Тунгусская,8</t>
  </si>
  <si>
    <t>9.</t>
  </si>
  <si>
    <t>количество проживающих</t>
  </si>
  <si>
    <t>итого по дому:</t>
  </si>
  <si>
    <t>прочие работы и услуги</t>
  </si>
  <si>
    <t>1. Обслуж-е теплосчетчика</t>
  </si>
  <si>
    <t>1.1 Услуги по управлению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</si>
  <si>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</si>
  <si>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</si>
  <si>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</si>
  <si>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</si>
  <si>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</si>
  <si>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итого:</t>
  </si>
  <si>
    <t>кол-во</t>
  </si>
  <si>
    <t>исполнитель</t>
  </si>
  <si>
    <t>Ресо-Гарантия</t>
  </si>
  <si>
    <t>итого</t>
  </si>
  <si>
    <t>2.Поверка теплосчетчика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</si>
  <si>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</si>
  <si>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</si>
  <si>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</si>
  <si>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</si>
  <si>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</si>
  <si>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</si>
  <si>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</si>
  <si>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</si>
  <si>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</si>
  <si>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</si>
  <si>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</si>
  <si>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1 компл</t>
  </si>
  <si>
    <t>ИП Полушко А.</t>
  </si>
  <si>
    <t>замена источника питания в расходомере на УУТЗ</t>
  </si>
  <si>
    <t>ремонт лифта -замена 1АД</t>
  </si>
  <si>
    <t>1 шт</t>
  </si>
  <si>
    <t>Лифт ДВ</t>
  </si>
  <si>
    <t>Аварийный ремонт канализации</t>
  </si>
  <si>
    <t>1 компл.</t>
  </si>
  <si>
    <t>ООО Диалог</t>
  </si>
  <si>
    <t>3. Перечень работ, выполненных по статье " текущий ремонт"  в 2018 году.</t>
  </si>
  <si>
    <t>План по статье "Текущий ремонт" на 2019 год</t>
  </si>
  <si>
    <t>Предложение Управляющей компании: установка новой входной двери с доводчиком и утеплением.Ремонт розлива ЦО на тех. этаже. При недостатке средств выполнение работ возможно  за счет дополнительного сбора.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</si>
  <si>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175/01 от 30.01.2019 года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</si>
</sst>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8" xfId="0" applyFont="1" applyBorder="1" applyAlignment="1">
      <alignment horizontal="center"/>
    </xf>
    <xf numFmtId="0" fontId="16" fillId="0" borderId="1" xfId="0" applyFont="1" applyBorder="1"/>
    <xf numFmtId="0" fontId="0" fillId="0" borderId="0" xfId="0" applyAlignment="1"/>
    <xf numFmtId="0" fontId="6" fillId="0" borderId="0" xfId="0" applyFont="1" applyAlignment="1"/>
    <xf numFmtId="17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2" borderId="7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6" fillId="0" borderId="7" xfId="0" applyFont="1" applyBorder="1" applyAlignment="1"/>
    <xf numFmtId="0" fontId="16" fillId="0" borderId="2" xfId="0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Alignment="1"/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141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10</v>
      </c>
      <c r="C3" s="24" t="s">
        <v>94</v>
      </c>
    </row>
    <row r="4" spans="1:4" ht="14.25" customHeight="1" x14ac:dyDescent="0.25">
      <c r="A4" s="22" t="s">
        <v>158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4" t="s">
        <v>12</v>
      </c>
      <c r="D9" s="105"/>
    </row>
    <row r="10" spans="1:4" s="3" customFormat="1" ht="24" customHeight="1" x14ac:dyDescent="0.25">
      <c r="A10" s="12" t="s">
        <v>2</v>
      </c>
      <c r="B10" s="15" t="s">
        <v>13</v>
      </c>
      <c r="C10" s="106" t="s">
        <v>87</v>
      </c>
      <c r="D10" s="107"/>
    </row>
    <row r="11" spans="1:4" s="3" customFormat="1" ht="15" customHeight="1" x14ac:dyDescent="0.25">
      <c r="A11" s="12" t="s">
        <v>3</v>
      </c>
      <c r="B11" s="13" t="s">
        <v>14</v>
      </c>
      <c r="C11" s="104" t="s">
        <v>15</v>
      </c>
      <c r="D11" s="105"/>
    </row>
    <row r="12" spans="1:4" s="3" customFormat="1" ht="15" customHeight="1" x14ac:dyDescent="0.25">
      <c r="A12" s="59" t="s">
        <v>4</v>
      </c>
      <c r="B12" s="60" t="s">
        <v>99</v>
      </c>
      <c r="C12" s="56" t="s">
        <v>100</v>
      </c>
      <c r="D12" s="57" t="s">
        <v>101</v>
      </c>
    </row>
    <row r="13" spans="1:4" s="3" customFormat="1" ht="15" customHeight="1" x14ac:dyDescent="0.25">
      <c r="A13" s="61"/>
      <c r="B13" s="62"/>
      <c r="C13" s="56" t="s">
        <v>102</v>
      </c>
      <c r="D13" s="57" t="s">
        <v>103</v>
      </c>
    </row>
    <row r="14" spans="1:4" s="3" customFormat="1" ht="15" customHeight="1" x14ac:dyDescent="0.25">
      <c r="A14" s="61"/>
      <c r="B14" s="62"/>
      <c r="C14" s="56" t="s">
        <v>104</v>
      </c>
      <c r="D14" s="57" t="s">
        <v>105</v>
      </c>
    </row>
    <row r="15" spans="1:4" s="3" customFormat="1" ht="15" customHeight="1" x14ac:dyDescent="0.25">
      <c r="A15" s="61"/>
      <c r="B15" s="62"/>
      <c r="C15" s="56" t="s">
        <v>106</v>
      </c>
      <c r="D15" s="57" t="s">
        <v>107</v>
      </c>
    </row>
    <row r="16" spans="1:4" s="3" customFormat="1" ht="15" customHeight="1" x14ac:dyDescent="0.25">
      <c r="A16" s="61"/>
      <c r="B16" s="62"/>
      <c r="C16" s="56" t="s">
        <v>108</v>
      </c>
      <c r="D16" s="57" t="s">
        <v>109</v>
      </c>
    </row>
    <row r="17" spans="1:5" s="3" customFormat="1" ht="15" customHeight="1" x14ac:dyDescent="0.25">
      <c r="A17" s="61"/>
      <c r="B17" s="62"/>
      <c r="C17" s="56" t="s">
        <v>110</v>
      </c>
      <c r="D17" s="57" t="s">
        <v>111</v>
      </c>
    </row>
    <row r="18" spans="1:5" s="3" customFormat="1" ht="15" customHeight="1" x14ac:dyDescent="0.25">
      <c r="A18" s="63"/>
      <c r="B18" s="64"/>
      <c r="C18" s="56" t="s">
        <v>112</v>
      </c>
      <c r="D18" s="57" t="s">
        <v>113</v>
      </c>
    </row>
    <row r="19" spans="1:5" s="3" customFormat="1" ht="14.25" customHeight="1" x14ac:dyDescent="0.25">
      <c r="A19" s="12" t="s">
        <v>5</v>
      </c>
      <c r="B19" s="13" t="s">
        <v>16</v>
      </c>
      <c r="C19" s="108" t="s">
        <v>95</v>
      </c>
      <c r="D19" s="109"/>
    </row>
    <row r="20" spans="1:5" s="3" customFormat="1" x14ac:dyDescent="0.25">
      <c r="A20" s="12" t="s">
        <v>6</v>
      </c>
      <c r="B20" s="13" t="s">
        <v>17</v>
      </c>
      <c r="C20" s="110" t="s">
        <v>59</v>
      </c>
      <c r="D20" s="111"/>
    </row>
    <row r="21" spans="1:5" s="3" customFormat="1" ht="16.5" customHeight="1" x14ac:dyDescent="0.25">
      <c r="A21" s="12" t="s">
        <v>7</v>
      </c>
      <c r="B21" s="13" t="s">
        <v>18</v>
      </c>
      <c r="C21" s="106" t="s">
        <v>19</v>
      </c>
      <c r="D21" s="107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12" t="s">
        <v>26</v>
      </c>
      <c r="B26" s="113"/>
      <c r="C26" s="113"/>
      <c r="D26" s="114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89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90</v>
      </c>
      <c r="C30" s="6" t="s">
        <v>91</v>
      </c>
      <c r="D30" s="10" t="s">
        <v>92</v>
      </c>
      <c r="E30" t="s">
        <v>86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117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101">
        <v>1971</v>
      </c>
      <c r="D40" s="102"/>
    </row>
    <row r="41" spans="1:4" x14ac:dyDescent="0.25">
      <c r="A41" s="7">
        <v>2</v>
      </c>
      <c r="B41" s="6" t="s">
        <v>37</v>
      </c>
      <c r="C41" s="101" t="s">
        <v>96</v>
      </c>
      <c r="D41" s="102"/>
    </row>
    <row r="42" spans="1:4" ht="15" customHeight="1" x14ac:dyDescent="0.25">
      <c r="A42" s="7">
        <v>3</v>
      </c>
      <c r="B42" s="6" t="s">
        <v>38</v>
      </c>
      <c r="C42" s="101" t="s">
        <v>97</v>
      </c>
      <c r="D42" s="103"/>
    </row>
    <row r="43" spans="1:4" x14ac:dyDescent="0.25">
      <c r="A43" s="7">
        <v>4</v>
      </c>
      <c r="B43" s="6" t="s">
        <v>36</v>
      </c>
      <c r="C43" s="101">
        <v>1</v>
      </c>
      <c r="D43" s="103"/>
    </row>
    <row r="44" spans="1:4" x14ac:dyDescent="0.25">
      <c r="A44" s="7">
        <v>5</v>
      </c>
      <c r="B44" s="6" t="s">
        <v>39</v>
      </c>
      <c r="C44" s="101">
        <v>1</v>
      </c>
      <c r="D44" s="103"/>
    </row>
    <row r="45" spans="1:4" x14ac:dyDescent="0.25">
      <c r="A45" s="7">
        <v>6</v>
      </c>
      <c r="B45" s="6" t="s">
        <v>40</v>
      </c>
      <c r="C45" s="101">
        <v>2635.9</v>
      </c>
      <c r="D45" s="102"/>
    </row>
    <row r="46" spans="1:4" ht="15" customHeight="1" x14ac:dyDescent="0.25">
      <c r="A46" s="7">
        <v>7</v>
      </c>
      <c r="B46" s="6" t="s">
        <v>41</v>
      </c>
      <c r="C46" s="101" t="s">
        <v>60</v>
      </c>
      <c r="D46" s="102"/>
    </row>
    <row r="47" spans="1:4" x14ac:dyDescent="0.25">
      <c r="A47" s="7">
        <v>8</v>
      </c>
      <c r="B47" s="6" t="s">
        <v>42</v>
      </c>
      <c r="C47" s="101">
        <v>319.7</v>
      </c>
      <c r="D47" s="102"/>
    </row>
    <row r="48" spans="1:4" x14ac:dyDescent="0.25">
      <c r="A48" s="7" t="s">
        <v>118</v>
      </c>
      <c r="B48" s="6" t="s">
        <v>119</v>
      </c>
      <c r="C48" s="101">
        <v>129</v>
      </c>
      <c r="D48" s="102"/>
    </row>
    <row r="49" spans="1:4" x14ac:dyDescent="0.25">
      <c r="A49" s="73"/>
      <c r="B49" s="6" t="s">
        <v>88</v>
      </c>
      <c r="C49" s="73" t="s">
        <v>98</v>
      </c>
      <c r="D49" s="73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27" workbookViewId="0">
      <selection activeCell="J64" sqref="J64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28515625" customWidth="1"/>
  </cols>
  <sheetData>
    <row r="1" spans="1:8" x14ac:dyDescent="0.25">
      <c r="A1" s="4" t="s">
        <v>125</v>
      </c>
      <c r="B1"/>
      <c r="C1" s="41"/>
      <c r="D1" s="41"/>
    </row>
    <row r="2" spans="1:8" ht="13.5" customHeight="1" x14ac:dyDescent="0.25">
      <c r="A2" s="4" t="s">
        <v>142</v>
      </c>
      <c r="B2"/>
      <c r="C2" s="41"/>
      <c r="D2" s="41"/>
    </row>
    <row r="3" spans="1:8" ht="56.25" customHeight="1" x14ac:dyDescent="0.25">
      <c r="A3" s="141" t="s">
        <v>66</v>
      </c>
      <c r="B3" s="142"/>
      <c r="C3" s="42" t="s">
        <v>67</v>
      </c>
      <c r="D3" s="32" t="s">
        <v>68</v>
      </c>
      <c r="E3" s="32" t="s">
        <v>69</v>
      </c>
      <c r="F3" s="32" t="s">
        <v>70</v>
      </c>
      <c r="G3" s="43" t="s">
        <v>71</v>
      </c>
      <c r="H3" s="32" t="s">
        <v>72</v>
      </c>
    </row>
    <row r="4" spans="1:8" ht="21.75" customHeight="1" x14ac:dyDescent="0.25">
      <c r="A4" s="144" t="s">
        <v>143</v>
      </c>
      <c r="B4" s="145"/>
      <c r="C4" s="42"/>
      <c r="D4" s="32">
        <v>-227.81</v>
      </c>
      <c r="E4" s="32"/>
      <c r="F4" s="32"/>
      <c r="G4" s="43"/>
      <c r="H4" s="32"/>
    </row>
    <row r="5" spans="1:8" ht="18.75" customHeight="1" x14ac:dyDescent="0.25">
      <c r="A5" s="74" t="s">
        <v>126</v>
      </c>
      <c r="B5" s="75"/>
      <c r="C5" s="42"/>
      <c r="D5" s="32">
        <v>0</v>
      </c>
      <c r="E5" s="32"/>
      <c r="F5" s="32"/>
      <c r="G5" s="43"/>
      <c r="H5" s="32"/>
    </row>
    <row r="6" spans="1:8" ht="18.75" customHeight="1" x14ac:dyDescent="0.25">
      <c r="A6" s="74" t="s">
        <v>127</v>
      </c>
      <c r="B6" s="75"/>
      <c r="C6" s="42"/>
      <c r="D6" s="32">
        <v>-227.81</v>
      </c>
      <c r="E6" s="32"/>
      <c r="F6" s="32"/>
      <c r="G6" s="43"/>
      <c r="H6" s="32"/>
    </row>
    <row r="7" spans="1:8" ht="21" customHeight="1" x14ac:dyDescent="0.25">
      <c r="A7" s="143" t="s">
        <v>144</v>
      </c>
      <c r="B7" s="126"/>
      <c r="C7" s="126"/>
      <c r="D7" s="126"/>
      <c r="E7" s="126"/>
      <c r="F7" s="126"/>
      <c r="G7" s="126"/>
      <c r="H7" s="127"/>
    </row>
    <row r="8" spans="1:8" ht="17.25" customHeight="1" x14ac:dyDescent="0.25">
      <c r="A8" s="141" t="s">
        <v>73</v>
      </c>
      <c r="B8" s="130"/>
      <c r="C8" s="36">
        <v>21.13</v>
      </c>
      <c r="D8" s="33">
        <v>-168.52</v>
      </c>
      <c r="E8" s="33">
        <f>E12+E15+E18+E21+E24+E27</f>
        <v>657.31999999999994</v>
      </c>
      <c r="F8" s="33">
        <f>F12+F15+F18+F21+F24+F27</f>
        <v>651.69000000000005</v>
      </c>
      <c r="G8" s="33">
        <f>G12+G15+G18+G21+G24+G27</f>
        <v>651.69000000000005</v>
      </c>
      <c r="H8" s="95">
        <f>F8-E8+D8</f>
        <v>-174.14999999999989</v>
      </c>
    </row>
    <row r="9" spans="1:8" x14ac:dyDescent="0.25">
      <c r="A9" s="44" t="s">
        <v>74</v>
      </c>
      <c r="B9" s="45"/>
      <c r="C9" s="7">
        <f>C8-C10</f>
        <v>19.02</v>
      </c>
      <c r="D9" s="7">
        <v>-149.72999999999999</v>
      </c>
      <c r="E9" s="95">
        <f>E8-E10</f>
        <v>591.58799999999997</v>
      </c>
      <c r="F9" s="95">
        <f>F8-F10</f>
        <v>586.52100000000007</v>
      </c>
      <c r="G9" s="7">
        <f>G8-G10</f>
        <v>586.5200000000001</v>
      </c>
      <c r="H9" s="95">
        <f t="shared" ref="H9:H10" si="0">F9-E9+D9</f>
        <v>-154.79699999999988</v>
      </c>
    </row>
    <row r="10" spans="1:8" x14ac:dyDescent="0.25">
      <c r="A10" s="138" t="s">
        <v>75</v>
      </c>
      <c r="B10" s="126"/>
      <c r="C10" s="7">
        <v>2.11</v>
      </c>
      <c r="D10" s="7">
        <v>-16.850000000000001</v>
      </c>
      <c r="E10" s="95">
        <f>E8*10%</f>
        <v>65.731999999999999</v>
      </c>
      <c r="F10" s="95">
        <f>F8*10%</f>
        <v>65.169000000000011</v>
      </c>
      <c r="G10" s="7">
        <v>65.17</v>
      </c>
      <c r="H10" s="95">
        <f t="shared" si="0"/>
        <v>-17.41299999999999</v>
      </c>
    </row>
    <row r="11" spans="1:8" ht="12.75" customHeight="1" x14ac:dyDescent="0.25">
      <c r="A11" s="143" t="s">
        <v>76</v>
      </c>
      <c r="B11" s="129"/>
      <c r="C11" s="129"/>
      <c r="D11" s="129"/>
      <c r="E11" s="129"/>
      <c r="F11" s="129"/>
      <c r="G11" s="129"/>
      <c r="H11" s="130"/>
    </row>
    <row r="12" spans="1:8" x14ac:dyDescent="0.25">
      <c r="A12" s="139" t="s">
        <v>56</v>
      </c>
      <c r="B12" s="140"/>
      <c r="C12" s="36">
        <v>5.65</v>
      </c>
      <c r="D12" s="33">
        <v>-50.74</v>
      </c>
      <c r="E12" s="33">
        <v>178.69</v>
      </c>
      <c r="F12" s="33">
        <v>179.37</v>
      </c>
      <c r="G12" s="33">
        <v>179.37</v>
      </c>
      <c r="H12" s="95">
        <f t="shared" ref="H12:H30" si="1">F12-E12+D12</f>
        <v>-50.059999999999995</v>
      </c>
    </row>
    <row r="13" spans="1:8" x14ac:dyDescent="0.25">
      <c r="A13" s="44" t="s">
        <v>74</v>
      </c>
      <c r="B13" s="45"/>
      <c r="C13" s="7">
        <v>5.08</v>
      </c>
      <c r="D13" s="7">
        <v>-45.97</v>
      </c>
      <c r="E13" s="95">
        <f>E12-E14</f>
        <v>160.821</v>
      </c>
      <c r="F13" s="95">
        <f>F12-F14</f>
        <v>161.43299999999999</v>
      </c>
      <c r="G13" s="95">
        <f>G12-G14</f>
        <v>161.43299999999999</v>
      </c>
      <c r="H13" s="95">
        <f t="shared" si="1"/>
        <v>-45.358000000000004</v>
      </c>
    </row>
    <row r="14" spans="1:8" x14ac:dyDescent="0.25">
      <c r="A14" s="138" t="s">
        <v>75</v>
      </c>
      <c r="B14" s="126"/>
      <c r="C14" s="7">
        <v>0.56999999999999995</v>
      </c>
      <c r="D14" s="7">
        <v>-5.07</v>
      </c>
      <c r="E14" s="95">
        <f>E12*10%</f>
        <v>17.869</v>
      </c>
      <c r="F14" s="95">
        <f>F12*10%</f>
        <v>17.937000000000001</v>
      </c>
      <c r="G14" s="95">
        <f>G12*10%</f>
        <v>17.937000000000001</v>
      </c>
      <c r="H14" s="95">
        <f t="shared" si="1"/>
        <v>-5.0019999999999989</v>
      </c>
    </row>
    <row r="15" spans="1:8" ht="23.25" customHeight="1" x14ac:dyDescent="0.25">
      <c r="A15" s="139" t="s">
        <v>45</v>
      </c>
      <c r="B15" s="140"/>
      <c r="C15" s="36">
        <v>3.45</v>
      </c>
      <c r="D15" s="33">
        <v>-26.97</v>
      </c>
      <c r="E15" s="7">
        <v>109.11</v>
      </c>
      <c r="F15" s="7">
        <v>109.59</v>
      </c>
      <c r="G15" s="7">
        <v>109.59</v>
      </c>
      <c r="H15" s="95">
        <f t="shared" si="1"/>
        <v>-26.489999999999995</v>
      </c>
    </row>
    <row r="16" spans="1:8" x14ac:dyDescent="0.25">
      <c r="A16" s="44" t="s">
        <v>74</v>
      </c>
      <c r="B16" s="45"/>
      <c r="C16" s="7">
        <v>3.1</v>
      </c>
      <c r="D16" s="7">
        <v>-24.27</v>
      </c>
      <c r="E16" s="95">
        <f>E15-E17</f>
        <v>98.198999999999998</v>
      </c>
      <c r="F16" s="95">
        <f>F15-F17</f>
        <v>98.631</v>
      </c>
      <c r="G16" s="95">
        <f>G15-G17</f>
        <v>98.631</v>
      </c>
      <c r="H16" s="95">
        <f t="shared" si="1"/>
        <v>-23.837999999999997</v>
      </c>
    </row>
    <row r="17" spans="1:8" ht="15" customHeight="1" x14ac:dyDescent="0.25">
      <c r="A17" s="138" t="s">
        <v>75</v>
      </c>
      <c r="B17" s="126"/>
      <c r="C17" s="7">
        <v>0.35</v>
      </c>
      <c r="D17" s="7">
        <v>-2.7</v>
      </c>
      <c r="E17" s="95">
        <f>E15*10%</f>
        <v>10.911000000000001</v>
      </c>
      <c r="F17" s="95">
        <f>F15*10%</f>
        <v>10.959000000000001</v>
      </c>
      <c r="G17" s="95">
        <f>G15*10%</f>
        <v>10.959000000000001</v>
      </c>
      <c r="H17" s="95">
        <f t="shared" si="1"/>
        <v>-2.6520000000000001</v>
      </c>
    </row>
    <row r="18" spans="1:8" ht="15" customHeight="1" x14ac:dyDescent="0.25">
      <c r="A18" s="139" t="s">
        <v>57</v>
      </c>
      <c r="B18" s="140"/>
      <c r="C18" s="42">
        <v>2.37</v>
      </c>
      <c r="D18" s="33">
        <v>-18.39</v>
      </c>
      <c r="E18" s="33">
        <v>74.959999999999994</v>
      </c>
      <c r="F18" s="33">
        <v>75.28</v>
      </c>
      <c r="G18" s="33">
        <v>75.28</v>
      </c>
      <c r="H18" s="95">
        <f t="shared" si="1"/>
        <v>-18.069999999999993</v>
      </c>
    </row>
    <row r="19" spans="1:8" ht="13.5" customHeight="1" x14ac:dyDescent="0.25">
      <c r="A19" s="44" t="s">
        <v>74</v>
      </c>
      <c r="B19" s="45"/>
      <c r="C19" s="7">
        <v>2.13</v>
      </c>
      <c r="D19" s="7">
        <v>-16.55</v>
      </c>
      <c r="E19" s="95">
        <f>E18-E20</f>
        <v>67.463999999999999</v>
      </c>
      <c r="F19" s="95">
        <f>F18-F20</f>
        <v>67.751999999999995</v>
      </c>
      <c r="G19" s="95">
        <f>G18-G20</f>
        <v>67.751999999999995</v>
      </c>
      <c r="H19" s="95">
        <f t="shared" si="1"/>
        <v>-16.262000000000004</v>
      </c>
    </row>
    <row r="20" spans="1:8" ht="12.75" customHeight="1" x14ac:dyDescent="0.25">
      <c r="A20" s="138" t="s">
        <v>75</v>
      </c>
      <c r="B20" s="126"/>
      <c r="C20" s="7">
        <v>0.24</v>
      </c>
      <c r="D20" s="7">
        <v>-1.84</v>
      </c>
      <c r="E20" s="95">
        <f>E18*10%</f>
        <v>7.4959999999999996</v>
      </c>
      <c r="F20" s="95">
        <f>F18*10%</f>
        <v>7.5280000000000005</v>
      </c>
      <c r="G20" s="95">
        <f>G18*10%</f>
        <v>7.5280000000000005</v>
      </c>
      <c r="H20" s="95">
        <f t="shared" si="1"/>
        <v>-1.8079999999999992</v>
      </c>
    </row>
    <row r="21" spans="1:8" x14ac:dyDescent="0.25">
      <c r="A21" s="139" t="s">
        <v>58</v>
      </c>
      <c r="B21" s="140"/>
      <c r="C21" s="35">
        <v>1.1100000000000001</v>
      </c>
      <c r="D21" s="7">
        <v>-8.58</v>
      </c>
      <c r="E21" s="7">
        <v>35.11</v>
      </c>
      <c r="F21" s="7">
        <v>35.25</v>
      </c>
      <c r="G21" s="7">
        <v>35.25</v>
      </c>
      <c r="H21" s="95">
        <f t="shared" si="1"/>
        <v>-8.44</v>
      </c>
    </row>
    <row r="22" spans="1:8" ht="14.25" customHeight="1" x14ac:dyDescent="0.25">
      <c r="A22" s="44" t="s">
        <v>74</v>
      </c>
      <c r="B22" s="45"/>
      <c r="C22" s="7">
        <v>1</v>
      </c>
      <c r="D22" s="7">
        <f>D21-D23</f>
        <v>-7.72</v>
      </c>
      <c r="E22" s="95">
        <f>E21-E23</f>
        <v>31.599</v>
      </c>
      <c r="F22" s="95">
        <f>F21-F23</f>
        <v>31.725000000000001</v>
      </c>
      <c r="G22" s="95">
        <f>G21-G23</f>
        <v>31.725000000000001</v>
      </c>
      <c r="H22" s="95">
        <f t="shared" si="1"/>
        <v>-7.5939999999999985</v>
      </c>
    </row>
    <row r="23" spans="1:8" ht="14.25" customHeight="1" x14ac:dyDescent="0.25">
      <c r="A23" s="138" t="s">
        <v>75</v>
      </c>
      <c r="B23" s="126"/>
      <c r="C23" s="7">
        <v>0.11</v>
      </c>
      <c r="D23" s="7">
        <v>-0.86</v>
      </c>
      <c r="E23" s="95">
        <f>E21*10%</f>
        <v>3.5110000000000001</v>
      </c>
      <c r="F23" s="95">
        <f>F21*10%</f>
        <v>3.5250000000000004</v>
      </c>
      <c r="G23" s="95">
        <f>G21*10%</f>
        <v>3.5250000000000004</v>
      </c>
      <c r="H23" s="95">
        <f t="shared" si="1"/>
        <v>-0.84599999999999975</v>
      </c>
    </row>
    <row r="24" spans="1:8" ht="14.25" customHeight="1" x14ac:dyDescent="0.25">
      <c r="A24" s="10" t="s">
        <v>46</v>
      </c>
      <c r="B24" s="46"/>
      <c r="C24" s="35">
        <v>4.3600000000000003</v>
      </c>
      <c r="D24" s="7">
        <v>-42.98</v>
      </c>
      <c r="E24" s="33">
        <v>136.94</v>
      </c>
      <c r="F24" s="33">
        <v>135.11000000000001</v>
      </c>
      <c r="G24" s="33">
        <v>135.11000000000001</v>
      </c>
      <c r="H24" s="95">
        <f t="shared" si="1"/>
        <v>-44.809999999999981</v>
      </c>
    </row>
    <row r="25" spans="1:8" ht="14.25" customHeight="1" x14ac:dyDescent="0.25">
      <c r="A25" s="44" t="s">
        <v>74</v>
      </c>
      <c r="B25" s="45"/>
      <c r="C25" s="7">
        <f>C24-C26</f>
        <v>3.9200000000000004</v>
      </c>
      <c r="D25" s="7">
        <v>-38.69</v>
      </c>
      <c r="E25" s="95">
        <f>E24-E26</f>
        <v>123.246</v>
      </c>
      <c r="F25" s="95">
        <f>F24-F26</f>
        <v>121.59900000000002</v>
      </c>
      <c r="G25" s="95">
        <f>G24-G26</f>
        <v>121.59900000000002</v>
      </c>
      <c r="H25" s="95">
        <f t="shared" si="1"/>
        <v>-40.336999999999975</v>
      </c>
    </row>
    <row r="26" spans="1:8" x14ac:dyDescent="0.25">
      <c r="A26" s="138" t="s">
        <v>75</v>
      </c>
      <c r="B26" s="126"/>
      <c r="C26" s="7">
        <v>0.44</v>
      </c>
      <c r="D26" s="7">
        <v>-4.29</v>
      </c>
      <c r="E26" s="95">
        <f>E24*10%</f>
        <v>13.694000000000001</v>
      </c>
      <c r="F26" s="95">
        <f>F24*10%</f>
        <v>13.511000000000003</v>
      </c>
      <c r="G26" s="95">
        <f>G24*10%</f>
        <v>13.511000000000003</v>
      </c>
      <c r="H26" s="95">
        <f t="shared" si="1"/>
        <v>-4.4729999999999981</v>
      </c>
    </row>
    <row r="27" spans="1:8" ht="14.25" customHeight="1" x14ac:dyDescent="0.25">
      <c r="A27" s="149" t="s">
        <v>47</v>
      </c>
      <c r="B27" s="150"/>
      <c r="C27" s="153">
        <v>4.1900000000000004</v>
      </c>
      <c r="D27" s="147">
        <v>-20.89</v>
      </c>
      <c r="E27" s="147">
        <v>122.51</v>
      </c>
      <c r="F27" s="147">
        <v>117.09</v>
      </c>
      <c r="G27" s="147">
        <v>117.09</v>
      </c>
      <c r="H27" s="95">
        <f t="shared" si="1"/>
        <v>-26.310000000000002</v>
      </c>
    </row>
    <row r="28" spans="1:8" ht="0.75" hidden="1" customHeight="1" x14ac:dyDescent="0.25">
      <c r="A28" s="151"/>
      <c r="B28" s="152"/>
      <c r="C28" s="154"/>
      <c r="D28" s="148"/>
      <c r="E28" s="148"/>
      <c r="F28" s="148"/>
      <c r="G28" s="148"/>
      <c r="H28" s="95">
        <f t="shared" si="1"/>
        <v>0</v>
      </c>
    </row>
    <row r="29" spans="1:8" x14ac:dyDescent="0.25">
      <c r="A29" s="44" t="s">
        <v>74</v>
      </c>
      <c r="B29" s="45"/>
      <c r="C29" s="7">
        <v>3.77</v>
      </c>
      <c r="D29" s="7">
        <v>-18.77</v>
      </c>
      <c r="E29" s="95">
        <f>E27-E30</f>
        <v>110.26</v>
      </c>
      <c r="F29" s="95">
        <f>F27-F30</f>
        <v>105.38</v>
      </c>
      <c r="G29" s="95">
        <f>G27-G30</f>
        <v>105.38</v>
      </c>
      <c r="H29" s="95">
        <f t="shared" si="1"/>
        <v>-23.650000000000009</v>
      </c>
    </row>
    <row r="30" spans="1:8" x14ac:dyDescent="0.25">
      <c r="A30" s="138" t="s">
        <v>75</v>
      </c>
      <c r="B30" s="126"/>
      <c r="C30" s="7">
        <v>0.42</v>
      </c>
      <c r="D30" s="7">
        <v>-2.09</v>
      </c>
      <c r="E30" s="95">
        <v>12.25</v>
      </c>
      <c r="F30" s="95">
        <v>11.71</v>
      </c>
      <c r="G30" s="95">
        <v>11.71</v>
      </c>
      <c r="H30" s="95">
        <f t="shared" si="1"/>
        <v>-2.629999999999999</v>
      </c>
    </row>
    <row r="31" spans="1:8" x14ac:dyDescent="0.25">
      <c r="A31" s="70"/>
      <c r="B31" s="71"/>
      <c r="C31" s="7"/>
      <c r="D31" s="7"/>
      <c r="E31" s="7"/>
      <c r="F31" s="7"/>
      <c r="G31" s="69"/>
      <c r="H31" s="7"/>
    </row>
    <row r="32" spans="1:8" ht="15" customHeight="1" x14ac:dyDescent="0.25">
      <c r="A32" s="141" t="s">
        <v>48</v>
      </c>
      <c r="B32" s="142"/>
      <c r="C32" s="35">
        <v>7.8</v>
      </c>
      <c r="D32" s="35">
        <v>-47.02</v>
      </c>
      <c r="E32" s="35">
        <v>243.66</v>
      </c>
      <c r="F32" s="35">
        <v>242.81</v>
      </c>
      <c r="G32" s="65">
        <f>G33+G34</f>
        <v>255.43</v>
      </c>
      <c r="H32" s="96">
        <f>F32-E32+D32+F32-G32</f>
        <v>-60.490000000000009</v>
      </c>
    </row>
    <row r="33" spans="1:8" ht="14.25" customHeight="1" x14ac:dyDescent="0.25">
      <c r="A33" s="66" t="s">
        <v>77</v>
      </c>
      <c r="B33" s="67"/>
      <c r="C33" s="35">
        <v>7.02</v>
      </c>
      <c r="D33" s="35">
        <v>-45.23</v>
      </c>
      <c r="E33" s="95">
        <f>E32-E34</f>
        <v>219.29399999999998</v>
      </c>
      <c r="F33" s="95">
        <f>F32-F34</f>
        <v>218.529</v>
      </c>
      <c r="G33" s="76">
        <v>231.15</v>
      </c>
      <c r="H33" s="96">
        <f t="shared" ref="H33:H34" si="2">F33-E33+D33+F33-G33</f>
        <v>-58.615999999999985</v>
      </c>
    </row>
    <row r="34" spans="1:8" ht="12.75" customHeight="1" x14ac:dyDescent="0.25">
      <c r="A34" s="138" t="s">
        <v>75</v>
      </c>
      <c r="B34" s="126"/>
      <c r="C34" s="7">
        <v>0.78</v>
      </c>
      <c r="D34" s="7">
        <v>-1.79</v>
      </c>
      <c r="E34" s="95">
        <f>E32*10%</f>
        <v>24.366</v>
      </c>
      <c r="F34" s="95">
        <f>F32*10%</f>
        <v>24.281000000000002</v>
      </c>
      <c r="G34" s="7">
        <v>24.28</v>
      </c>
      <c r="H34" s="96">
        <f t="shared" si="2"/>
        <v>-1.8739999999999952</v>
      </c>
    </row>
    <row r="35" spans="1:8" ht="12.75" customHeight="1" x14ac:dyDescent="0.25">
      <c r="A35" s="93"/>
      <c r="B35" s="94"/>
      <c r="C35" s="7"/>
      <c r="D35" s="7"/>
      <c r="E35" s="7"/>
      <c r="F35" s="7"/>
      <c r="G35" s="7"/>
      <c r="H35" s="35"/>
    </row>
    <row r="36" spans="1:8" ht="12.75" customHeight="1" x14ac:dyDescent="0.25">
      <c r="A36" s="115" t="s">
        <v>135</v>
      </c>
      <c r="B36" s="116"/>
      <c r="C36" s="7"/>
      <c r="D36" s="35">
        <v>-5.52</v>
      </c>
      <c r="E36" s="35">
        <f>E38+E39+E40+E41</f>
        <v>43.34</v>
      </c>
      <c r="F36" s="35">
        <f>F38+F39+F40+F41</f>
        <v>43.01</v>
      </c>
      <c r="G36" s="35">
        <v>43.01</v>
      </c>
      <c r="H36" s="35">
        <f>F36-E36+D36+F36-G36</f>
        <v>-5.8500000000000014</v>
      </c>
    </row>
    <row r="37" spans="1:8" ht="12.75" customHeight="1" x14ac:dyDescent="0.25">
      <c r="A37" s="44" t="s">
        <v>136</v>
      </c>
      <c r="B37" s="92"/>
      <c r="C37" s="7"/>
      <c r="D37" s="7"/>
      <c r="E37" s="7"/>
      <c r="F37" s="7"/>
      <c r="G37" s="7"/>
      <c r="H37" s="35"/>
    </row>
    <row r="38" spans="1:8" ht="12.75" customHeight="1" x14ac:dyDescent="0.25">
      <c r="A38" s="117" t="s">
        <v>137</v>
      </c>
      <c r="B38" s="118"/>
      <c r="C38" s="7"/>
      <c r="D38" s="7">
        <v>-0.22</v>
      </c>
      <c r="E38" s="7">
        <v>2.41</v>
      </c>
      <c r="F38" s="7">
        <v>2.37</v>
      </c>
      <c r="G38" s="7">
        <v>2.37</v>
      </c>
      <c r="H38" s="35">
        <f t="shared" ref="H38:H41" si="3">F38-E38</f>
        <v>-4.0000000000000036E-2</v>
      </c>
    </row>
    <row r="39" spans="1:8" ht="12.75" customHeight="1" x14ac:dyDescent="0.25">
      <c r="A39" s="117" t="s">
        <v>139</v>
      </c>
      <c r="B39" s="118"/>
      <c r="C39" s="7"/>
      <c r="D39" s="7">
        <v>-1.02</v>
      </c>
      <c r="E39" s="7">
        <v>10.73</v>
      </c>
      <c r="F39" s="7">
        <v>10.43</v>
      </c>
      <c r="G39" s="7">
        <v>10.43</v>
      </c>
      <c r="H39" s="35">
        <f t="shared" si="3"/>
        <v>-0.30000000000000071</v>
      </c>
    </row>
    <row r="40" spans="1:8" ht="12.75" customHeight="1" x14ac:dyDescent="0.25">
      <c r="A40" s="117" t="s">
        <v>140</v>
      </c>
      <c r="B40" s="118"/>
      <c r="C40" s="7"/>
      <c r="D40" s="7">
        <v>-4.13</v>
      </c>
      <c r="E40" s="7">
        <v>27.89</v>
      </c>
      <c r="F40" s="7">
        <v>28</v>
      </c>
      <c r="G40" s="7">
        <v>28</v>
      </c>
      <c r="H40" s="35">
        <f t="shared" si="3"/>
        <v>0.10999999999999943</v>
      </c>
    </row>
    <row r="41" spans="1:8" ht="12.75" customHeight="1" x14ac:dyDescent="0.25">
      <c r="A41" s="117" t="s">
        <v>138</v>
      </c>
      <c r="B41" s="118"/>
      <c r="C41" s="7"/>
      <c r="D41" s="7">
        <v>-0.15</v>
      </c>
      <c r="E41" s="7">
        <v>2.31</v>
      </c>
      <c r="F41" s="7">
        <v>2.21</v>
      </c>
      <c r="G41" s="7">
        <v>2.21</v>
      </c>
      <c r="H41" s="35">
        <f t="shared" si="3"/>
        <v>-0.10000000000000009</v>
      </c>
    </row>
    <row r="42" spans="1:8" ht="15.75" customHeight="1" x14ac:dyDescent="0.25">
      <c r="A42" s="123" t="s">
        <v>129</v>
      </c>
      <c r="B42" s="124"/>
      <c r="C42" s="7"/>
      <c r="D42" s="7"/>
      <c r="E42" s="35">
        <f>E8+E32+E36</f>
        <v>944.31999999999994</v>
      </c>
      <c r="F42" s="35">
        <f t="shared" ref="F42:G42" si="4">F8+F32+F36</f>
        <v>937.51</v>
      </c>
      <c r="G42" s="35">
        <f t="shared" si="4"/>
        <v>950.13000000000011</v>
      </c>
      <c r="H42" s="7"/>
    </row>
    <row r="43" spans="1:8" ht="16.5" customHeight="1" x14ac:dyDescent="0.25">
      <c r="A43" s="157" t="s">
        <v>121</v>
      </c>
      <c r="B43" s="156"/>
      <c r="C43" s="7"/>
      <c r="D43" s="7"/>
      <c r="E43" s="7"/>
      <c r="F43" s="7"/>
      <c r="G43" s="58"/>
      <c r="H43" s="7"/>
    </row>
    <row r="44" spans="1:8" ht="16.5" customHeight="1" x14ac:dyDescent="0.25">
      <c r="A44" s="157" t="s">
        <v>122</v>
      </c>
      <c r="B44" s="158"/>
      <c r="C44" s="7"/>
      <c r="D44" s="7">
        <v>-5.42</v>
      </c>
      <c r="E44" s="7">
        <v>27</v>
      </c>
      <c r="F44" s="7">
        <v>26.73</v>
      </c>
      <c r="G44" s="58">
        <v>26.73</v>
      </c>
      <c r="H44" s="35">
        <f>F44-E44+D44</f>
        <v>-5.6899999999999995</v>
      </c>
    </row>
    <row r="45" spans="1:8" ht="13.5" customHeight="1" x14ac:dyDescent="0.25">
      <c r="A45" s="159" t="s">
        <v>123</v>
      </c>
      <c r="B45" s="156"/>
      <c r="C45" s="7"/>
      <c r="D45" s="7" t="s">
        <v>115</v>
      </c>
      <c r="E45" s="7">
        <v>0</v>
      </c>
      <c r="F45" s="7">
        <v>0</v>
      </c>
      <c r="G45" s="58"/>
      <c r="H45" s="7"/>
    </row>
    <row r="46" spans="1:8" ht="15" hidden="1" customHeight="1" x14ac:dyDescent="0.25">
      <c r="A46" s="155" t="s">
        <v>49</v>
      </c>
      <c r="B46" s="156"/>
      <c r="C46" s="7">
        <v>5.27</v>
      </c>
      <c r="D46" s="7"/>
      <c r="E46" s="7"/>
      <c r="F46" s="7"/>
      <c r="G46" s="58"/>
      <c r="H46" s="7"/>
    </row>
    <row r="47" spans="1:8" ht="8.25" hidden="1" customHeight="1" x14ac:dyDescent="0.25">
      <c r="A47" s="68"/>
      <c r="B47" s="68"/>
      <c r="C47" s="28"/>
      <c r="D47" s="28"/>
      <c r="E47" s="28"/>
      <c r="F47" s="28"/>
      <c r="G47" s="28"/>
      <c r="H47" s="28"/>
    </row>
    <row r="48" spans="1:8" ht="17.25" customHeight="1" x14ac:dyDescent="0.25">
      <c r="A48" s="134" t="s">
        <v>134</v>
      </c>
      <c r="B48" s="135"/>
      <c r="C48" s="84"/>
      <c r="D48" s="84">
        <v>-1.33</v>
      </c>
      <c r="E48" s="84">
        <v>0</v>
      </c>
      <c r="F48" s="84">
        <v>0.22</v>
      </c>
      <c r="G48" s="84">
        <v>0.22</v>
      </c>
      <c r="H48" s="96">
        <f>F48-E48+D48+F48-G48</f>
        <v>-1.1100000000000001</v>
      </c>
    </row>
    <row r="49" spans="1:8" ht="16.5" customHeight="1" x14ac:dyDescent="0.25">
      <c r="A49" s="115" t="s">
        <v>120</v>
      </c>
      <c r="B49" s="116"/>
      <c r="C49" s="7"/>
      <c r="D49" s="7"/>
      <c r="E49" s="35">
        <f>E42+E44+E48</f>
        <v>971.31999999999994</v>
      </c>
      <c r="F49" s="35">
        <f t="shared" ref="F49:G49" si="5">F42+F44+F48</f>
        <v>964.46</v>
      </c>
      <c r="G49" s="35">
        <f t="shared" si="5"/>
        <v>977.08000000000015</v>
      </c>
      <c r="H49" s="7"/>
    </row>
    <row r="50" spans="1:8" ht="18.75" customHeight="1" x14ac:dyDescent="0.25">
      <c r="A50" s="131" t="s">
        <v>128</v>
      </c>
      <c r="B50" s="133"/>
      <c r="C50" s="85"/>
      <c r="D50" s="86">
        <v>-227.81</v>
      </c>
      <c r="E50" s="87"/>
      <c r="F50" s="87"/>
      <c r="G50" s="85"/>
      <c r="H50" s="85">
        <f>F49-E49+D50+F49-G49</f>
        <v>-247.28999999999996</v>
      </c>
    </row>
    <row r="51" spans="1:8" ht="24.75" customHeight="1" x14ac:dyDescent="0.25">
      <c r="A51" s="131" t="s">
        <v>145</v>
      </c>
      <c r="B51" s="131"/>
      <c r="C51" s="86"/>
      <c r="D51" s="86"/>
      <c r="E51" s="88"/>
      <c r="F51" s="89"/>
      <c r="G51" s="89"/>
      <c r="H51" s="88">
        <f>H52+H53</f>
        <v>-247.28999999999991</v>
      </c>
    </row>
    <row r="52" spans="1:8" ht="19.5" customHeight="1" x14ac:dyDescent="0.25">
      <c r="A52" s="131" t="s">
        <v>126</v>
      </c>
      <c r="B52" s="132"/>
      <c r="C52" s="86"/>
      <c r="D52" s="86"/>
      <c r="E52" s="88"/>
      <c r="F52" s="89"/>
      <c r="G52" s="89"/>
      <c r="H52" s="87">
        <v>0</v>
      </c>
    </row>
    <row r="53" spans="1:8" ht="22.5" customHeight="1" x14ac:dyDescent="0.25">
      <c r="A53" s="131" t="s">
        <v>127</v>
      </c>
      <c r="B53" s="133"/>
      <c r="C53" s="86"/>
      <c r="D53" s="86"/>
      <c r="E53" s="88"/>
      <c r="F53" s="89"/>
      <c r="G53" s="89"/>
      <c r="H53" s="88">
        <f>H8+H32+H36+H44+H48</f>
        <v>-247.28999999999991</v>
      </c>
    </row>
    <row r="54" spans="1:8" ht="24.75" customHeight="1" x14ac:dyDescent="0.25">
      <c r="A54" s="68"/>
      <c r="B54" s="68"/>
      <c r="C54" s="28"/>
      <c r="D54" s="28"/>
      <c r="E54" s="28"/>
      <c r="F54" s="28"/>
      <c r="G54" s="28"/>
      <c r="H54" s="28"/>
    </row>
    <row r="55" spans="1:8" ht="8.25" hidden="1" customHeight="1" x14ac:dyDescent="0.25"/>
    <row r="56" spans="1:8" ht="14.25" customHeight="1" x14ac:dyDescent="0.25">
      <c r="A56" s="146"/>
      <c r="B56" s="120"/>
      <c r="C56" s="120"/>
      <c r="D56" s="120"/>
      <c r="E56" s="120"/>
      <c r="F56" s="120"/>
      <c r="G56" s="120"/>
      <c r="H56" s="120"/>
    </row>
    <row r="57" spans="1:8" ht="6.75" customHeight="1" x14ac:dyDescent="0.25">
      <c r="A57" s="79"/>
      <c r="B57" s="78"/>
      <c r="C57" s="78"/>
      <c r="D57" s="78"/>
      <c r="E57" s="78"/>
      <c r="F57" s="78"/>
      <c r="G57" s="78"/>
      <c r="H57" s="78"/>
    </row>
    <row r="58" spans="1:8" ht="14.25" hidden="1" customHeight="1" x14ac:dyDescent="0.25"/>
    <row r="59" spans="1:8" ht="14.25" hidden="1" customHeight="1" x14ac:dyDescent="0.25">
      <c r="A59" s="21"/>
      <c r="D59" s="23"/>
      <c r="E59" s="23"/>
      <c r="F59" s="23"/>
      <c r="G59" s="23"/>
    </row>
    <row r="60" spans="1:8" x14ac:dyDescent="0.25">
      <c r="A60" s="53" t="s">
        <v>155</v>
      </c>
      <c r="B60" s="54"/>
      <c r="C60" s="54"/>
      <c r="D60" s="54"/>
      <c r="E60" s="90"/>
      <c r="F60" s="91"/>
      <c r="G60" s="38"/>
      <c r="H60" s="73"/>
    </row>
    <row r="61" spans="1:8" x14ac:dyDescent="0.25">
      <c r="A61" s="137" t="s">
        <v>61</v>
      </c>
      <c r="B61" s="129"/>
      <c r="C61" s="129"/>
      <c r="D61" s="130"/>
      <c r="E61" s="80" t="s">
        <v>62</v>
      </c>
      <c r="F61" s="81" t="s">
        <v>130</v>
      </c>
      <c r="G61" s="82" t="s">
        <v>124</v>
      </c>
      <c r="H61" s="77" t="s">
        <v>131</v>
      </c>
    </row>
    <row r="62" spans="1:8" x14ac:dyDescent="0.25">
      <c r="A62" s="137" t="s">
        <v>114</v>
      </c>
      <c r="B62" s="129"/>
      <c r="C62" s="129"/>
      <c r="D62" s="130"/>
      <c r="E62" s="80">
        <v>43191</v>
      </c>
      <c r="F62" s="81">
        <v>1</v>
      </c>
      <c r="G62" s="82">
        <v>0.62</v>
      </c>
      <c r="H62" s="6" t="s">
        <v>132</v>
      </c>
    </row>
    <row r="63" spans="1:8" x14ac:dyDescent="0.25">
      <c r="A63" s="136" t="s">
        <v>148</v>
      </c>
      <c r="B63" s="129"/>
      <c r="C63" s="129"/>
      <c r="D63" s="130"/>
      <c r="E63" s="80">
        <v>43282</v>
      </c>
      <c r="F63" s="81" t="s">
        <v>146</v>
      </c>
      <c r="G63" s="82">
        <v>1.5</v>
      </c>
      <c r="H63" s="6" t="s">
        <v>147</v>
      </c>
    </row>
    <row r="64" spans="1:8" x14ac:dyDescent="0.25">
      <c r="A64" s="136" t="s">
        <v>149</v>
      </c>
      <c r="B64" s="129"/>
      <c r="C64" s="129"/>
      <c r="D64" s="129"/>
      <c r="E64" s="80">
        <v>43221</v>
      </c>
      <c r="F64" s="81" t="s">
        <v>150</v>
      </c>
      <c r="G64" s="82">
        <v>57.9</v>
      </c>
      <c r="H64" s="6" t="s">
        <v>151</v>
      </c>
    </row>
    <row r="65" spans="1:8" x14ac:dyDescent="0.25">
      <c r="A65" s="136" t="s">
        <v>152</v>
      </c>
      <c r="B65" s="129"/>
      <c r="C65" s="129"/>
      <c r="D65" s="129"/>
      <c r="E65" s="80">
        <v>43374</v>
      </c>
      <c r="F65" s="81" t="s">
        <v>153</v>
      </c>
      <c r="G65" s="82">
        <v>171.13</v>
      </c>
      <c r="H65" s="6" t="s">
        <v>154</v>
      </c>
    </row>
    <row r="66" spans="1:8" x14ac:dyDescent="0.25">
      <c r="A66" s="83" t="s">
        <v>133</v>
      </c>
      <c r="B66" s="83"/>
      <c r="C66" s="83"/>
      <c r="D66" s="83"/>
      <c r="E66" s="97"/>
      <c r="F66" s="98"/>
      <c r="G66" s="99">
        <f>SUM(G62:G65)</f>
        <v>231.14999999999998</v>
      </c>
      <c r="H66" s="100"/>
    </row>
    <row r="67" spans="1:8" x14ac:dyDescent="0.25">
      <c r="A67" s="21" t="s">
        <v>50</v>
      </c>
      <c r="D67" s="23"/>
      <c r="E67" s="23"/>
      <c r="F67" s="23"/>
      <c r="G67" s="23"/>
    </row>
    <row r="68" spans="1:8" x14ac:dyDescent="0.25">
      <c r="A68" s="21" t="s">
        <v>51</v>
      </c>
      <c r="D68" s="23"/>
      <c r="E68" s="23"/>
      <c r="F68" s="23"/>
      <c r="G68" s="23"/>
    </row>
    <row r="69" spans="1:8" ht="39" x14ac:dyDescent="0.25">
      <c r="A69" s="125" t="s">
        <v>65</v>
      </c>
      <c r="B69" s="126"/>
      <c r="C69" s="126"/>
      <c r="D69" s="126"/>
      <c r="E69" s="127"/>
      <c r="F69" s="40" t="s">
        <v>63</v>
      </c>
      <c r="G69" s="39" t="s">
        <v>64</v>
      </c>
    </row>
    <row r="70" spans="1:8" x14ac:dyDescent="0.25">
      <c r="A70" s="128" t="s">
        <v>93</v>
      </c>
      <c r="B70" s="129"/>
      <c r="C70" s="129"/>
      <c r="D70" s="129"/>
      <c r="E70" s="130"/>
      <c r="F70" s="37">
        <v>0</v>
      </c>
      <c r="G70" s="37">
        <v>0</v>
      </c>
    </row>
    <row r="71" spans="1:8" ht="23.25" customHeight="1" x14ac:dyDescent="0.25">
      <c r="A71" s="47"/>
      <c r="B71" s="48"/>
      <c r="C71" s="48"/>
      <c r="D71" s="48"/>
      <c r="E71" s="48"/>
      <c r="F71" s="49"/>
      <c r="G71" s="49"/>
    </row>
    <row r="72" spans="1:8" x14ac:dyDescent="0.25">
      <c r="A72" s="50"/>
      <c r="B72" s="51"/>
      <c r="C72" s="28"/>
      <c r="D72" s="52"/>
      <c r="E72" s="49"/>
      <c r="F72" s="49"/>
      <c r="G72" s="49"/>
    </row>
    <row r="73" spans="1:8" x14ac:dyDescent="0.25">
      <c r="A73" s="22" t="s">
        <v>116</v>
      </c>
    </row>
    <row r="74" spans="1:8" x14ac:dyDescent="0.25">
      <c r="A74" s="119" t="s">
        <v>156</v>
      </c>
      <c r="B74" s="120"/>
      <c r="C74" s="120"/>
      <c r="D74" s="120"/>
      <c r="E74" s="120"/>
      <c r="F74" s="120"/>
      <c r="G74" s="120"/>
    </row>
    <row r="75" spans="1:8" ht="21" customHeight="1" x14ac:dyDescent="0.25">
      <c r="A75" s="121" t="s">
        <v>157</v>
      </c>
      <c r="B75" s="122"/>
      <c r="C75" s="122"/>
      <c r="D75" s="122"/>
      <c r="E75" s="122"/>
      <c r="F75" s="122"/>
      <c r="G75" s="122"/>
    </row>
    <row r="76" spans="1:8" ht="30.75" customHeight="1" x14ac:dyDescent="0.25">
      <c r="A76" s="122"/>
      <c r="B76" s="122"/>
      <c r="C76" s="122"/>
      <c r="D76" s="122"/>
      <c r="E76" s="122"/>
      <c r="F76" s="122"/>
      <c r="G76" s="122"/>
    </row>
    <row r="77" spans="1:8" x14ac:dyDescent="0.25">
      <c r="A77" s="72"/>
      <c r="B77" s="72"/>
      <c r="C77" s="72"/>
      <c r="D77" s="72"/>
      <c r="E77" s="72"/>
      <c r="F77" s="72"/>
      <c r="G77" s="72"/>
    </row>
    <row r="78" spans="1:8" x14ac:dyDescent="0.25">
      <c r="A78" s="72"/>
      <c r="B78" s="72"/>
      <c r="C78" s="72"/>
      <c r="D78" s="72"/>
      <c r="E78" s="72"/>
      <c r="F78" s="72"/>
      <c r="G78" s="72"/>
    </row>
    <row r="79" spans="1:8" x14ac:dyDescent="0.25">
      <c r="A79" s="22"/>
    </row>
    <row r="80" spans="1:8" x14ac:dyDescent="0.25">
      <c r="A80" s="23" t="s">
        <v>78</v>
      </c>
      <c r="B80" s="55"/>
    </row>
    <row r="81" spans="1:5" x14ac:dyDescent="0.25">
      <c r="A81" s="23" t="s">
        <v>79</v>
      </c>
      <c r="B81" s="55"/>
      <c r="E81" s="23" t="s">
        <v>81</v>
      </c>
    </row>
    <row r="82" spans="1:5" x14ac:dyDescent="0.25">
      <c r="A82" s="23" t="s">
        <v>80</v>
      </c>
      <c r="B82" s="55"/>
    </row>
    <row r="83" spans="1:5" x14ac:dyDescent="0.25">
      <c r="A83" s="23"/>
      <c r="B83" s="55"/>
    </row>
    <row r="84" spans="1:5" x14ac:dyDescent="0.25">
      <c r="A84" s="19" t="s">
        <v>82</v>
      </c>
    </row>
    <row r="85" spans="1:5" x14ac:dyDescent="0.25">
      <c r="A85" s="19" t="s">
        <v>83</v>
      </c>
    </row>
    <row r="86" spans="1:5" x14ac:dyDescent="0.25">
      <c r="A86" s="19" t="s">
        <v>84</v>
      </c>
    </row>
    <row r="87" spans="1:5" x14ac:dyDescent="0.25">
      <c r="A87" s="19" t="s">
        <v>85</v>
      </c>
    </row>
    <row r="88" spans="1:5" x14ac:dyDescent="0.25">
      <c r="A88" s="19"/>
    </row>
  </sheetData>
  <mergeCells count="50">
    <mergeCell ref="A30:B30"/>
    <mergeCell ref="A32:B32"/>
    <mergeCell ref="A56:H56"/>
    <mergeCell ref="A23:B23"/>
    <mergeCell ref="G27:G28"/>
    <mergeCell ref="A26:B26"/>
    <mergeCell ref="A27:B28"/>
    <mergeCell ref="C27:C28"/>
    <mergeCell ref="D27:D28"/>
    <mergeCell ref="E27:E28"/>
    <mergeCell ref="F27:F28"/>
    <mergeCell ref="A46:B46"/>
    <mergeCell ref="A43:B43"/>
    <mergeCell ref="A44:B44"/>
    <mergeCell ref="A45:B45"/>
    <mergeCell ref="A34:B34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74:G74"/>
    <mergeCell ref="A75:G76"/>
    <mergeCell ref="A42:B42"/>
    <mergeCell ref="A69:E69"/>
    <mergeCell ref="A70:E70"/>
    <mergeCell ref="A52:B52"/>
    <mergeCell ref="A53:B53"/>
    <mergeCell ref="A49:B49"/>
    <mergeCell ref="A50:B50"/>
    <mergeCell ref="A51:B51"/>
    <mergeCell ref="A48:B48"/>
    <mergeCell ref="A63:D63"/>
    <mergeCell ref="A61:D61"/>
    <mergeCell ref="A62:D62"/>
    <mergeCell ref="A64:D64"/>
    <mergeCell ref="A65:D65"/>
    <mergeCell ref="A36:B36"/>
    <mergeCell ref="A38:B38"/>
    <mergeCell ref="A39:B39"/>
    <mergeCell ref="A40:B40"/>
    <mergeCell ref="A41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2019-01-29T06:12:26Z</cp:lastPrinted>
  <dcterms:created xsi:type="dcterms:W3CDTF">2013-02-18T04:38:06Z</dcterms:created>
  <dcterms:modified xsi:type="dcterms:W3CDTF">2019-02-11T00:07:41Z</dcterms:modified>
</cp:coreProperties>
</file>