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6" i="8" l="1"/>
  <c r="H47" i="8"/>
  <c r="D44" i="8" l="1"/>
  <c r="G39" i="8"/>
  <c r="G40" i="8"/>
  <c r="F38" i="8"/>
  <c r="G38" i="8" s="1"/>
  <c r="G36" i="8" s="1"/>
  <c r="H36" i="8" s="1"/>
  <c r="E38" i="8"/>
  <c r="E37" i="8"/>
  <c r="E26" i="8"/>
  <c r="E25" i="8" s="1"/>
  <c r="F26" i="8"/>
  <c r="G26" i="8" s="1"/>
  <c r="G21" i="8"/>
  <c r="G23" i="8" s="1"/>
  <c r="G22" i="8" s="1"/>
  <c r="G18" i="8"/>
  <c r="G20" i="8" s="1"/>
  <c r="G19" i="8" s="1"/>
  <c r="G15" i="8"/>
  <c r="G17" i="8" s="1"/>
  <c r="G16" i="8" s="1"/>
  <c r="F8" i="8"/>
  <c r="F10" i="8" s="1"/>
  <c r="G12" i="8"/>
  <c r="G14" i="8" s="1"/>
  <c r="G13" i="8" s="1"/>
  <c r="G30" i="8"/>
  <c r="G31" i="8"/>
  <c r="G32" i="8"/>
  <c r="G33" i="8"/>
  <c r="H33" i="8" s="1"/>
  <c r="H32" i="8"/>
  <c r="E28" i="8"/>
  <c r="F28" i="8"/>
  <c r="H30" i="8"/>
  <c r="H39" i="8"/>
  <c r="H41" i="8"/>
  <c r="E8" i="8"/>
  <c r="E34" i="8" s="1"/>
  <c r="E43" i="8" s="1"/>
  <c r="C26" i="8"/>
  <c r="C25" i="8" s="1"/>
  <c r="C23" i="8"/>
  <c r="C22" i="8" s="1"/>
  <c r="C20" i="8"/>
  <c r="C19" i="8" s="1"/>
  <c r="C17" i="8"/>
  <c r="C16" i="8" s="1"/>
  <c r="C14" i="8"/>
  <c r="C13" i="8" s="1"/>
  <c r="C8" i="8"/>
  <c r="C10" i="8" s="1"/>
  <c r="C9" i="8" s="1"/>
  <c r="F23" i="8"/>
  <c r="E23" i="8"/>
  <c r="H23" i="8" s="1"/>
  <c r="F22" i="8"/>
  <c r="E22" i="8"/>
  <c r="F20" i="8"/>
  <c r="E20" i="8"/>
  <c r="F19" i="8"/>
  <c r="E19" i="8"/>
  <c r="F17" i="8"/>
  <c r="E17" i="8"/>
  <c r="H17" i="8" s="1"/>
  <c r="F16" i="8"/>
  <c r="E16" i="8"/>
  <c r="F14" i="8"/>
  <c r="F13" i="8" s="1"/>
  <c r="E14" i="8"/>
  <c r="E13" i="8" s="1"/>
  <c r="D22" i="8"/>
  <c r="D19" i="8"/>
  <c r="D16" i="8"/>
  <c r="D13" i="8"/>
  <c r="D9" i="8"/>
  <c r="H8" i="8"/>
  <c r="G54" i="8"/>
  <c r="G25" i="8" s="1"/>
  <c r="F34" i="8"/>
  <c r="F43" i="8" s="1"/>
  <c r="H42" i="8"/>
  <c r="H22" i="8"/>
  <c r="H21" i="8"/>
  <c r="H20" i="8"/>
  <c r="H18" i="8"/>
  <c r="H16" i="8"/>
  <c r="H15" i="8"/>
  <c r="H14" i="8"/>
  <c r="H12" i="8"/>
  <c r="H19" i="8" l="1"/>
  <c r="G28" i="8"/>
  <c r="H28" i="8" s="1"/>
  <c r="F37" i="8"/>
  <c r="H37" i="8" s="1"/>
  <c r="H31" i="8"/>
  <c r="F25" i="8"/>
  <c r="G24" i="8"/>
  <c r="H24" i="8" s="1"/>
  <c r="H26" i="8"/>
  <c r="H13" i="8"/>
  <c r="F9" i="8"/>
  <c r="H25" i="8"/>
  <c r="G8" i="8"/>
  <c r="H38" i="8"/>
  <c r="E10" i="8"/>
  <c r="H10" i="8" s="1"/>
  <c r="H45" i="8" l="1"/>
  <c r="E9" i="8"/>
  <c r="G10" i="8"/>
  <c r="G9" i="8"/>
  <c r="G34" i="8"/>
  <c r="G43" i="8" s="1"/>
  <c r="H44" i="8" s="1"/>
  <c r="H9" i="8"/>
</calcChain>
</file>

<file path=xl/sharedStrings.xml><?xml version="1.0" encoding="utf-8"?>
<sst xmlns="http://schemas.openxmlformats.org/spreadsheetml/2006/main" count="179" uniqueCount="156">
  <si>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</si>
  <si>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</si>
  <si>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</si>
  <si>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</si>
  <si>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</si>
  <si>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</si>
  <si>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</si>
  <si>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</si>
  <si>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</si>
  <si>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</si>
  <si>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</si>
  <si>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</si>
  <si>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</si>
  <si>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</si>
  <si>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</si>
  <si>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</si>
  <si>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</si>
  <si>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</si>
  <si>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</si>
  <si>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</si>
  <si>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</si>
  <si>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</si>
  <si>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</si>
  <si>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</si>
  <si>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</si>
  <si>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</si>
  <si>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</si>
  <si>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</si>
  <si>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</si>
  <si>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</si>
  <si>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</si>
  <si>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</si>
  <si>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</si>
  <si>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</si>
  <si>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</si>
  <si>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</si>
  <si>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</si>
  <si>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</si>
  <si>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</si>
  <si>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</si>
  <si>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</si>
  <si>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</si>
  <si>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</si>
  <si>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</si>
  <si>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</si>
  <si>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</si>
  <si>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</si>
  <si>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</si>
  <si>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</si>
  <si>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</si>
  <si>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</si>
  <si>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</si>
  <si>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</si>
  <si>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</si>
  <si>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</si>
  <si>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</si>
  <si>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</si>
  <si>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</si>
  <si>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</si>
  <si>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</si>
  <si>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</si>
  <si>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</si>
  <si>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</si>
  <si>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</si>
  <si>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</si>
  <si>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</si>
  <si>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</si>
  <si>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</si>
  <si>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</si>
  <si>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</si>
  <si>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</si>
  <si>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</si>
  <si>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</si>
  <si>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</si>
  <si>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</si>
  <si>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</si>
  <si>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</si>
  <si>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</si>
  <si>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</si>
  <si>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</si>
  <si>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</si>
  <si>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</si>
  <si>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</si>
  <si>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</si>
  <si>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</si>
  <si>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</si>
  <si>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</si>
  <si>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</si>
  <si>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</si>
  <si>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</si>
  <si>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</si>
  <si>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№ 49 по ул. Луговой</t>
  </si>
  <si>
    <t>5 этажей</t>
  </si>
  <si>
    <t>6 подъездов</t>
  </si>
  <si>
    <t>uklr2006@mail.ru</t>
  </si>
  <si>
    <t>луговая, 49</t>
  </si>
  <si>
    <t xml:space="preserve">ул. Тунгусская, 8 </t>
  </si>
  <si>
    <t>итого по дому:</t>
  </si>
  <si>
    <t>сумма, т.р.</t>
  </si>
  <si>
    <t>исполнитель</t>
  </si>
  <si>
    <t>в т.ч. услуги по управлению, налоги,ДНР</t>
  </si>
  <si>
    <t>1.4 Вывоз и утилизация ТБО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</si>
  <si>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</si>
  <si>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</si>
  <si>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</si>
  <si>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</si>
  <si>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всего: 1066,8</t>
  </si>
  <si>
    <t>1. Текущий ремонт коммуникаций, проходящих через нежилые помещения</t>
  </si>
  <si>
    <t>2. Рекламные конструкции на общедомовом имуществе</t>
  </si>
  <si>
    <t>200 р.в мес</t>
  </si>
  <si>
    <t>3.Коммунальные услуги, всего:</t>
  </si>
  <si>
    <t>ХВС  на содержание ОИ МКД</t>
  </si>
  <si>
    <t>ГВС  на содержание ОИ МКД</t>
  </si>
  <si>
    <t xml:space="preserve">                       Отчет ООО "Управляющей компании Ленинского района"  за 2019 г.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</si>
  <si>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</si>
  <si>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</si>
  <si>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</si>
  <si>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</si>
  <si>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</si>
  <si>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</si>
  <si>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</si>
  <si>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</si>
  <si>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</si>
  <si>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</si>
  <si>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</si>
  <si>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</si>
  <si>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</si>
  <si>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Контактные телефоны: 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</si>
  <si>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</si>
  <si>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</si>
  <si>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</si>
  <si>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</si>
  <si>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</si>
  <si>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Аварийная замена покрытия козырька входа в подвал</t>
  </si>
  <si>
    <t>10 м2</t>
  </si>
  <si>
    <t>Позитив Плюс</t>
  </si>
  <si>
    <t xml:space="preserve">План по статье "Текущий ремонт" на 2020 год </t>
  </si>
  <si>
    <t>Экономич. отдел - 220-50-87</t>
  </si>
  <si>
    <t>657,60 кв.м</t>
  </si>
  <si>
    <r>
      <t xml:space="preserve">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2007 года</t>
    </r>
  </si>
  <si>
    <t xml:space="preserve">Предложение Управляющей компании: Ремонт розлива ЦО в подвальном помещении, косметический ремонт в 6п на 3 этаже. При недостаточном количестве средств, выполнение необходимых работ возможно за счет дополнительного их сбора на основании решения общего собрания. </t>
  </si>
  <si>
    <t>188 чел</t>
  </si>
  <si>
    <t>4673,60 кв.м</t>
  </si>
  <si>
    <t>Итого:</t>
  </si>
  <si>
    <t xml:space="preserve">                ООО "Управляющая компания Ленинского района"</t>
  </si>
  <si>
    <t>Тяптин Андрей Александрович</t>
  </si>
  <si>
    <t>ООО "Восток-Мегаполис"</t>
  </si>
  <si>
    <t>Количество проживающих</t>
  </si>
  <si>
    <t>Договор Управления</t>
  </si>
  <si>
    <t>Итого по дому:</t>
  </si>
  <si>
    <t>Прочие работы и услуги:</t>
  </si>
  <si>
    <t>А.А.Тяптин</t>
  </si>
  <si>
    <t>3. Телекоммуникация-ОктопусНет</t>
  </si>
  <si>
    <t>Эл.энергия  на содержание ОИ МКД</t>
  </si>
  <si>
    <t>Отведение сточ. Вод в целях сод. ОИ МКД</t>
  </si>
  <si>
    <r>
      <t>ИСХ_ №</t>
    </r>
    <r>
      <rPr>
        <b/>
        <u/>
        <sz val="9"/>
        <color theme="1"/>
        <rFont val="Calibri"/>
        <family val="2"/>
        <charset val="204"/>
        <scheme val="minor"/>
      </rPr>
      <t xml:space="preserve">       716/03   от  19.03.2020 год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</si>
</sst>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7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0" fillId="0" borderId="0" xfId="0" applyFont="1" applyAlignment="1">
      <alignment wrapText="1"/>
    </xf>
    <xf numFmtId="0" fontId="3" fillId="0" borderId="1" xfId="0" applyFont="1" applyFill="1" applyBorder="1"/>
    <xf numFmtId="0" fontId="10" fillId="0" borderId="6" xfId="1" applyFont="1" applyFill="1" applyBorder="1"/>
    <xf numFmtId="49" fontId="10" fillId="0" borderId="6" xfId="1" applyNumberFormat="1" applyFont="1" applyFill="1" applyBorder="1" applyAlignment="1">
      <alignment horizontal="center"/>
    </xf>
    <xf numFmtId="0" fontId="9" fillId="0" borderId="0" xfId="0" applyFont="1" applyBorder="1"/>
    <xf numFmtId="0" fontId="3" fillId="0" borderId="11" xfId="0" applyFont="1" applyBorder="1"/>
    <xf numFmtId="0" fontId="9" fillId="0" borderId="2" xfId="0" applyFont="1" applyFill="1" applyBorder="1" applyAlignment="1"/>
    <xf numFmtId="0" fontId="4" fillId="0" borderId="7" xfId="0" applyFont="1" applyBorder="1" applyAlignment="1"/>
    <xf numFmtId="2" fontId="9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0" fillId="0" borderId="3" xfId="1" applyFont="1" applyBorder="1"/>
    <xf numFmtId="49" fontId="10" fillId="0" borderId="8" xfId="1" applyNumberFormat="1" applyFont="1" applyBorder="1" applyAlignment="1">
      <alignment horizontal="center"/>
    </xf>
    <xf numFmtId="0" fontId="10" fillId="0" borderId="8" xfId="1" applyFont="1" applyBorder="1"/>
    <xf numFmtId="49" fontId="10" fillId="0" borderId="5" xfId="1" applyNumberFormat="1" applyFont="1" applyBorder="1" applyAlignment="1">
      <alignment horizontal="center"/>
    </xf>
    <xf numFmtId="0" fontId="10" fillId="0" borderId="5" xfId="1" applyFont="1" applyBorder="1"/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/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0" fillId="0" borderId="0" xfId="0" applyNumberFormat="1" applyFont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1" xfId="3" applyNumberFormat="1" applyFont="1" applyBorder="1" applyAlignment="1">
      <alignment horizontal="center"/>
    </xf>
    <xf numFmtId="2" fontId="6" fillId="0" borderId="0" xfId="0" applyNumberFormat="1" applyFont="1"/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2" fontId="3" fillId="0" borderId="2" xfId="0" applyNumberFormat="1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3" applyNumberFormat="1" applyFont="1" applyBorder="1" applyAlignment="1">
      <alignment horizontal="center"/>
    </xf>
    <xf numFmtId="2" fontId="3" fillId="0" borderId="0" xfId="0" applyNumberFormat="1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/>
    <xf numFmtId="2" fontId="6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/>
    <xf numFmtId="2" fontId="3" fillId="0" borderId="0" xfId="0" applyNumberFormat="1" applyFont="1" applyBorder="1"/>
    <xf numFmtId="1" fontId="6" fillId="0" borderId="1" xfId="0" applyNumberFormat="1" applyFont="1" applyBorder="1" applyAlignment="1">
      <alignment horizontal="center"/>
    </xf>
    <xf numFmtId="0" fontId="0" fillId="0" borderId="1" xfId="0" applyBorder="1"/>
    <xf numFmtId="2" fontId="9" fillId="2" borderId="3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2" fontId="12" fillId="0" borderId="1" xfId="0" applyNumberFormat="1" applyFont="1" applyBorder="1" applyAlignment="1">
      <alignment horizontal="center" shrinkToFit="1"/>
    </xf>
    <xf numFmtId="2" fontId="4" fillId="0" borderId="1" xfId="0" applyNumberFormat="1" applyFont="1" applyBorder="1" applyAlignment="1">
      <alignment horizontal="left" shrinkToFi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1" xfId="1" applyFont="1" applyBorder="1" applyAlignment="1">
      <alignment horizontal="center"/>
    </xf>
    <xf numFmtId="2" fontId="4" fillId="0" borderId="0" xfId="0" applyNumberFormat="1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7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0" xfId="0" applyFont="1" applyAlignment="1"/>
    <xf numFmtId="0" fontId="0" fillId="0" borderId="0" xfId="0" applyAlignment="1"/>
    <xf numFmtId="16" fontId="12" fillId="0" borderId="2" xfId="0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0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9" fillId="0" borderId="2" xfId="0" applyFont="1" applyBorder="1" applyAlignment="1"/>
    <xf numFmtId="0" fontId="4" fillId="0" borderId="7" xfId="0" applyFont="1" applyBorder="1" applyAlignment="1"/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0" borderId="4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4">
    <cellStyle name="Гиперссылка" xfId="2" builtinId="8"/>
    <cellStyle name="Денежный" xfId="3" builtinId="4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E15" sqref="E15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113</v>
      </c>
      <c r="C1" s="1"/>
    </row>
    <row r="2" spans="1:4" ht="15" customHeight="1" x14ac:dyDescent="0.25">
      <c r="A2" s="2" t="s">
        <v>48</v>
      </c>
      <c r="C2" s="4"/>
    </row>
    <row r="3" spans="1:4" ht="15.75" x14ac:dyDescent="0.25">
      <c r="B3" s="4" t="s">
        <v>10</v>
      </c>
      <c r="C3" s="23" t="s">
        <v>91</v>
      </c>
    </row>
    <row r="4" spans="1:4" ht="14.25" customHeight="1" x14ac:dyDescent="0.25">
      <c r="A4" s="21" t="s">
        <v>155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49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9</v>
      </c>
      <c r="C8" s="25" t="s">
        <v>144</v>
      </c>
      <c r="D8" s="47"/>
    </row>
    <row r="9" spans="1:4" s="3" customFormat="1" ht="12" customHeight="1" x14ac:dyDescent="0.25">
      <c r="A9" s="12" t="s">
        <v>1</v>
      </c>
      <c r="B9" s="13" t="s">
        <v>11</v>
      </c>
      <c r="C9" s="116" t="s">
        <v>145</v>
      </c>
      <c r="D9" s="117"/>
    </row>
    <row r="10" spans="1:4" s="3" customFormat="1" ht="24" customHeight="1" x14ac:dyDescent="0.25">
      <c r="A10" s="12" t="s">
        <v>2</v>
      </c>
      <c r="B10" s="14" t="s">
        <v>12</v>
      </c>
      <c r="C10" s="118" t="s">
        <v>86</v>
      </c>
      <c r="D10" s="119"/>
    </row>
    <row r="11" spans="1:4" s="3" customFormat="1" ht="15" customHeight="1" x14ac:dyDescent="0.25">
      <c r="A11" s="12" t="s">
        <v>3</v>
      </c>
      <c r="B11" s="13" t="s">
        <v>13</v>
      </c>
      <c r="C11" s="116" t="s">
        <v>14</v>
      </c>
      <c r="D11" s="117"/>
    </row>
    <row r="12" spans="1:4" s="3" customFormat="1" ht="13.15" customHeight="1" x14ac:dyDescent="0.25">
      <c r="A12" s="58" t="s">
        <v>4</v>
      </c>
      <c r="B12" s="59" t="s">
        <v>127</v>
      </c>
      <c r="C12" s="109" t="s">
        <v>114</v>
      </c>
      <c r="D12" s="109" t="s">
        <v>115</v>
      </c>
    </row>
    <row r="13" spans="1:4" s="3" customFormat="1" ht="13.15" customHeight="1" x14ac:dyDescent="0.25">
      <c r="A13" s="60"/>
      <c r="B13" s="61"/>
      <c r="C13" s="109" t="s">
        <v>116</v>
      </c>
      <c r="D13" s="109" t="s">
        <v>117</v>
      </c>
    </row>
    <row r="14" spans="1:4" s="3" customFormat="1" ht="13.15" customHeight="1" x14ac:dyDescent="0.25">
      <c r="A14" s="60"/>
      <c r="B14" s="61"/>
      <c r="C14" s="109" t="s">
        <v>118</v>
      </c>
      <c r="D14" s="109" t="s">
        <v>119</v>
      </c>
    </row>
    <row r="15" spans="1:4" s="3" customFormat="1" ht="13.15" customHeight="1" x14ac:dyDescent="0.25">
      <c r="A15" s="60"/>
      <c r="B15" s="61"/>
      <c r="C15" s="109" t="s">
        <v>120</v>
      </c>
      <c r="D15" s="109" t="s">
        <v>122</v>
      </c>
    </row>
    <row r="16" spans="1:4" s="3" customFormat="1" ht="13.15" customHeight="1" x14ac:dyDescent="0.25">
      <c r="A16" s="60"/>
      <c r="B16" s="61"/>
      <c r="C16" s="109" t="s">
        <v>121</v>
      </c>
      <c r="D16" s="109" t="s">
        <v>115</v>
      </c>
    </row>
    <row r="17" spans="1:5" s="3" customFormat="1" ht="13.15" customHeight="1" x14ac:dyDescent="0.25">
      <c r="A17" s="60"/>
      <c r="B17" s="61"/>
      <c r="C17" s="109" t="s">
        <v>123</v>
      </c>
      <c r="D17" s="109" t="s">
        <v>124</v>
      </c>
    </row>
    <row r="18" spans="1:5" s="3" customFormat="1" ht="13.15" customHeight="1" x14ac:dyDescent="0.25">
      <c r="A18" s="62"/>
      <c r="B18" s="63"/>
      <c r="C18" s="109" t="s">
        <v>125</v>
      </c>
      <c r="D18" s="109" t="s">
        <v>126</v>
      </c>
    </row>
    <row r="19" spans="1:5" s="3" customFormat="1" ht="14.25" customHeight="1" x14ac:dyDescent="0.25">
      <c r="A19" s="12" t="s">
        <v>5</v>
      </c>
      <c r="B19" s="13" t="s">
        <v>15</v>
      </c>
      <c r="C19" s="120" t="s">
        <v>94</v>
      </c>
      <c r="D19" s="121"/>
    </row>
    <row r="20" spans="1:5" s="3" customFormat="1" ht="23.25" x14ac:dyDescent="0.25">
      <c r="A20" s="12" t="s">
        <v>6</v>
      </c>
      <c r="B20" s="14" t="s">
        <v>16</v>
      </c>
      <c r="C20" s="122" t="s">
        <v>53</v>
      </c>
      <c r="D20" s="123"/>
    </row>
    <row r="21" spans="1:5" s="3" customFormat="1" ht="16.5" customHeight="1" x14ac:dyDescent="0.25">
      <c r="A21" s="12" t="s">
        <v>7</v>
      </c>
      <c r="B21" s="13" t="s">
        <v>17</v>
      </c>
      <c r="C21" s="118" t="s">
        <v>18</v>
      </c>
      <c r="D21" s="119"/>
    </row>
    <row r="22" spans="1:5" s="3" customFormat="1" ht="16.5" customHeight="1" x14ac:dyDescent="0.25">
      <c r="A22" s="24"/>
      <c r="B22" s="48"/>
      <c r="C22" s="49"/>
      <c r="D22" s="57"/>
    </row>
    <row r="23" spans="1:5" s="5" customFormat="1" ht="15.75" customHeight="1" x14ac:dyDescent="0.25">
      <c r="A23" s="8" t="s">
        <v>19</v>
      </c>
      <c r="B23" s="16"/>
      <c r="C23" s="16"/>
      <c r="D23" s="16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20</v>
      </c>
      <c r="C25" s="7" t="s">
        <v>21</v>
      </c>
      <c r="D25" s="9" t="s">
        <v>22</v>
      </c>
    </row>
    <row r="26" spans="1:5" s="5" customFormat="1" ht="28.5" customHeight="1" x14ac:dyDescent="0.25">
      <c r="A26" s="124" t="s">
        <v>25</v>
      </c>
      <c r="B26" s="125"/>
      <c r="C26" s="125"/>
      <c r="D26" s="126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87</v>
      </c>
      <c r="C28" s="6" t="s">
        <v>23</v>
      </c>
      <c r="D28" s="6" t="s">
        <v>24</v>
      </c>
    </row>
    <row r="29" spans="1:5" x14ac:dyDescent="0.25">
      <c r="A29" s="19" t="s">
        <v>26</v>
      </c>
      <c r="B29" s="18"/>
      <c r="C29" s="18"/>
      <c r="D29" s="18"/>
    </row>
    <row r="30" spans="1:5" ht="12.75" customHeight="1" x14ac:dyDescent="0.25">
      <c r="A30" s="7">
        <v>1</v>
      </c>
      <c r="B30" s="6" t="s">
        <v>88</v>
      </c>
      <c r="C30" s="6" t="s">
        <v>89</v>
      </c>
      <c r="D30" s="6" t="s">
        <v>90</v>
      </c>
      <c r="E30" t="s">
        <v>85</v>
      </c>
    </row>
    <row r="31" spans="1:5" x14ac:dyDescent="0.25">
      <c r="A31" s="50" t="s">
        <v>41</v>
      </c>
      <c r="B31" s="11"/>
      <c r="C31" s="11"/>
      <c r="D31" s="51"/>
    </row>
    <row r="32" spans="1:5" ht="13.5" customHeight="1" x14ac:dyDescent="0.25">
      <c r="A32" s="50" t="s">
        <v>42</v>
      </c>
      <c r="B32" s="11"/>
      <c r="C32" s="11"/>
      <c r="D32" s="51"/>
    </row>
    <row r="33" spans="1:4" ht="12" customHeight="1" x14ac:dyDescent="0.25">
      <c r="A33" s="7">
        <v>1</v>
      </c>
      <c r="B33" s="6" t="s">
        <v>146</v>
      </c>
      <c r="C33" s="6" t="s">
        <v>96</v>
      </c>
      <c r="D33" s="6" t="s">
        <v>27</v>
      </c>
    </row>
    <row r="34" spans="1:4" x14ac:dyDescent="0.25">
      <c r="A34" s="50" t="s">
        <v>28</v>
      </c>
      <c r="B34" s="11"/>
      <c r="C34" s="11"/>
      <c r="D34" s="51"/>
    </row>
    <row r="35" spans="1:4" ht="14.25" customHeight="1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3.5" customHeight="1" x14ac:dyDescent="0.25">
      <c r="A36" s="50" t="s">
        <v>31</v>
      </c>
      <c r="B36" s="11"/>
      <c r="C36" s="11"/>
      <c r="D36" s="51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x14ac:dyDescent="0.25">
      <c r="A38" s="26"/>
      <c r="B38" s="11"/>
      <c r="C38" s="11"/>
      <c r="D38" s="11"/>
    </row>
    <row r="39" spans="1:4" x14ac:dyDescent="0.25">
      <c r="A39" s="4" t="s">
        <v>47</v>
      </c>
      <c r="B39" s="18"/>
      <c r="C39" s="18"/>
      <c r="D39" s="18"/>
    </row>
    <row r="40" spans="1:4" x14ac:dyDescent="0.25">
      <c r="A40" s="7">
        <v>1</v>
      </c>
      <c r="B40" s="6" t="s">
        <v>33</v>
      </c>
      <c r="C40" s="113">
        <v>1972</v>
      </c>
      <c r="D40" s="113"/>
    </row>
    <row r="41" spans="1:4" x14ac:dyDescent="0.25">
      <c r="A41" s="7">
        <v>2</v>
      </c>
      <c r="B41" s="6" t="s">
        <v>35</v>
      </c>
      <c r="C41" s="113" t="s">
        <v>92</v>
      </c>
      <c r="D41" s="113"/>
    </row>
    <row r="42" spans="1:4" ht="15" customHeight="1" x14ac:dyDescent="0.25">
      <c r="A42" s="7">
        <v>3</v>
      </c>
      <c r="B42" s="6" t="s">
        <v>36</v>
      </c>
      <c r="C42" s="113" t="s">
        <v>93</v>
      </c>
      <c r="D42" s="113"/>
    </row>
    <row r="43" spans="1:4" x14ac:dyDescent="0.25">
      <c r="A43" s="7">
        <v>4</v>
      </c>
      <c r="B43" s="6" t="s">
        <v>34</v>
      </c>
      <c r="C43" s="113" t="s">
        <v>54</v>
      </c>
      <c r="D43" s="113"/>
    </row>
    <row r="44" spans="1:4" x14ac:dyDescent="0.25">
      <c r="A44" s="7">
        <v>5</v>
      </c>
      <c r="B44" s="6" t="s">
        <v>37</v>
      </c>
      <c r="C44" s="113" t="s">
        <v>54</v>
      </c>
      <c r="D44" s="113"/>
    </row>
    <row r="45" spans="1:4" x14ac:dyDescent="0.25">
      <c r="A45" s="7">
        <v>6</v>
      </c>
      <c r="B45" s="6" t="s">
        <v>147</v>
      </c>
      <c r="C45" s="113" t="s">
        <v>141</v>
      </c>
      <c r="D45" s="114"/>
    </row>
    <row r="46" spans="1:4" x14ac:dyDescent="0.25">
      <c r="A46" s="7">
        <v>7</v>
      </c>
      <c r="B46" s="6" t="s">
        <v>38</v>
      </c>
      <c r="C46" s="113" t="s">
        <v>142</v>
      </c>
      <c r="D46" s="113"/>
    </row>
    <row r="47" spans="1:4" ht="15" customHeight="1" x14ac:dyDescent="0.25">
      <c r="A47" s="7">
        <v>8</v>
      </c>
      <c r="B47" s="6" t="s">
        <v>39</v>
      </c>
      <c r="C47" s="115" t="s">
        <v>138</v>
      </c>
      <c r="D47" s="115"/>
    </row>
    <row r="48" spans="1:4" x14ac:dyDescent="0.25">
      <c r="A48" s="7">
        <v>9</v>
      </c>
      <c r="B48" s="6" t="s">
        <v>40</v>
      </c>
      <c r="C48" s="113" t="s">
        <v>106</v>
      </c>
      <c r="D48" s="113"/>
    </row>
    <row r="49" spans="1:4" ht="14.25" customHeight="1" x14ac:dyDescent="0.25">
      <c r="A49" s="7">
        <v>10</v>
      </c>
      <c r="B49" s="6" t="s">
        <v>148</v>
      </c>
      <c r="C49" s="100" t="s">
        <v>139</v>
      </c>
      <c r="D49" s="100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0:D20"/>
    <mergeCell ref="C21:D21"/>
    <mergeCell ref="A26:D26"/>
    <mergeCell ref="C40:D40"/>
    <mergeCell ref="C41:D41"/>
    <mergeCell ref="C9:D9"/>
    <mergeCell ref="C10:D10"/>
    <mergeCell ref="C11:D11"/>
    <mergeCell ref="C19:D19"/>
    <mergeCell ref="C42:D42"/>
    <mergeCell ref="C45:D45"/>
    <mergeCell ref="C46:D46"/>
    <mergeCell ref="C47:D47"/>
    <mergeCell ref="C48:D48"/>
    <mergeCell ref="C44:D44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opLeftCell="A36" zoomScale="130" zoomScaleNormal="130" workbookViewId="0">
      <selection activeCell="A36" sqref="A36:B36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73" customWidth="1"/>
    <col min="4" max="4" width="8.28515625" style="83" customWidth="1"/>
    <col min="5" max="5" width="9" style="83" customWidth="1"/>
    <col min="6" max="6" width="9.7109375" style="83" customWidth="1"/>
    <col min="7" max="7" width="9.28515625" style="83" customWidth="1"/>
    <col min="8" max="8" width="11.42578125" style="83" customWidth="1"/>
  </cols>
  <sheetData>
    <row r="1" spans="1:8" x14ac:dyDescent="0.25">
      <c r="A1" s="4" t="s">
        <v>102</v>
      </c>
      <c r="B1"/>
      <c r="C1" s="64"/>
      <c r="D1" s="64"/>
    </row>
    <row r="2" spans="1:8" ht="13.5" customHeight="1" x14ac:dyDescent="0.25">
      <c r="A2" s="4" t="s">
        <v>128</v>
      </c>
      <c r="B2"/>
      <c r="C2" s="64"/>
      <c r="D2" s="64"/>
    </row>
    <row r="3" spans="1:8" ht="56.25" customHeight="1" x14ac:dyDescent="0.25">
      <c r="A3" s="156" t="s">
        <v>60</v>
      </c>
      <c r="B3" s="145"/>
      <c r="C3" s="65" t="s">
        <v>61</v>
      </c>
      <c r="D3" s="77" t="s">
        <v>62</v>
      </c>
      <c r="E3" s="77" t="s">
        <v>63</v>
      </c>
      <c r="F3" s="77" t="s">
        <v>64</v>
      </c>
      <c r="G3" s="84" t="s">
        <v>65</v>
      </c>
      <c r="H3" s="77" t="s">
        <v>66</v>
      </c>
    </row>
    <row r="4" spans="1:8" ht="24" customHeight="1" x14ac:dyDescent="0.25">
      <c r="A4" s="161" t="s">
        <v>129</v>
      </c>
      <c r="B4" s="148"/>
      <c r="C4" s="65"/>
      <c r="D4" s="77">
        <v>-897.14</v>
      </c>
      <c r="E4" s="77"/>
      <c r="F4" s="77"/>
      <c r="G4" s="84"/>
      <c r="H4" s="77"/>
    </row>
    <row r="5" spans="1:8" ht="17.25" customHeight="1" x14ac:dyDescent="0.25">
      <c r="A5" s="52" t="s">
        <v>103</v>
      </c>
      <c r="B5" s="53"/>
      <c r="C5" s="65"/>
      <c r="D5" s="77"/>
      <c r="E5" s="77"/>
      <c r="F5" s="77"/>
      <c r="G5" s="84"/>
      <c r="H5" s="77"/>
    </row>
    <row r="6" spans="1:8" ht="18" customHeight="1" x14ac:dyDescent="0.25">
      <c r="A6" s="52" t="s">
        <v>104</v>
      </c>
      <c r="B6" s="53"/>
      <c r="C6" s="65"/>
      <c r="D6" s="77"/>
      <c r="E6" s="77"/>
      <c r="F6" s="77"/>
      <c r="G6" s="84"/>
      <c r="H6" s="77"/>
    </row>
    <row r="7" spans="1:8" ht="19.5" customHeight="1" x14ac:dyDescent="0.25">
      <c r="A7" s="158" t="s">
        <v>130</v>
      </c>
      <c r="B7" s="128"/>
      <c r="C7" s="128"/>
      <c r="D7" s="128"/>
      <c r="E7" s="128"/>
      <c r="F7" s="128"/>
      <c r="G7" s="128"/>
      <c r="H7" s="129"/>
    </row>
    <row r="8" spans="1:8" ht="17.25" customHeight="1" x14ac:dyDescent="0.25">
      <c r="A8" s="156" t="s">
        <v>67</v>
      </c>
      <c r="B8" s="132"/>
      <c r="C8" s="66">
        <f>C12+C15+C18+C21</f>
        <v>16.100000000000001</v>
      </c>
      <c r="D8" s="78">
        <v>-341.35</v>
      </c>
      <c r="E8" s="78">
        <f>E12+E15+E18+E21</f>
        <v>901.79</v>
      </c>
      <c r="F8" s="78">
        <f>F12+F15+F18+F21</f>
        <v>944.77</v>
      </c>
      <c r="G8" s="78">
        <f>G12+G15+G18+G21</f>
        <v>944.77</v>
      </c>
      <c r="H8" s="55">
        <f>F8-E8+D8</f>
        <v>-298.37</v>
      </c>
    </row>
    <row r="9" spans="1:8" x14ac:dyDescent="0.25">
      <c r="A9" s="32" t="s">
        <v>68</v>
      </c>
      <c r="B9" s="33"/>
      <c r="C9" s="55">
        <f>C8-C10</f>
        <v>14.490000000000002</v>
      </c>
      <c r="D9" s="55">
        <f>D8-D10</f>
        <v>-307.21000000000004</v>
      </c>
      <c r="E9" s="55">
        <f>E8-E10</f>
        <v>811.61099999999999</v>
      </c>
      <c r="F9" s="55">
        <f t="shared" ref="F9" si="0">F8-F10</f>
        <v>850.29300000000001</v>
      </c>
      <c r="G9" s="55">
        <f>G8-G10</f>
        <v>850.29300000000001</v>
      </c>
      <c r="H9" s="55">
        <f>F9-E9+D9</f>
        <v>-268.52800000000002</v>
      </c>
    </row>
    <row r="10" spans="1:8" x14ac:dyDescent="0.25">
      <c r="A10" s="157" t="s">
        <v>69</v>
      </c>
      <c r="B10" s="128"/>
      <c r="C10" s="55">
        <f>C8*10%</f>
        <v>1.6100000000000003</v>
      </c>
      <c r="D10" s="55">
        <v>-34.14</v>
      </c>
      <c r="E10" s="55">
        <f>E8*10%</f>
        <v>90.179000000000002</v>
      </c>
      <c r="F10" s="55">
        <f>F8*10%</f>
        <v>94.477000000000004</v>
      </c>
      <c r="G10" s="55">
        <f>G8*10%</f>
        <v>94.477000000000004</v>
      </c>
      <c r="H10" s="55">
        <f>F10-E10+D10</f>
        <v>-29.841999999999999</v>
      </c>
    </row>
    <row r="11" spans="1:8" ht="12.75" customHeight="1" x14ac:dyDescent="0.25">
      <c r="A11" s="158" t="s">
        <v>70</v>
      </c>
      <c r="B11" s="131"/>
      <c r="C11" s="131"/>
      <c r="D11" s="131"/>
      <c r="E11" s="131"/>
      <c r="F11" s="131"/>
      <c r="G11" s="131"/>
      <c r="H11" s="132"/>
    </row>
    <row r="12" spans="1:8" x14ac:dyDescent="0.25">
      <c r="A12" s="159" t="s">
        <v>50</v>
      </c>
      <c r="B12" s="160"/>
      <c r="C12" s="66">
        <v>5.75</v>
      </c>
      <c r="D12" s="78">
        <v>-128.96</v>
      </c>
      <c r="E12" s="78">
        <v>322.05</v>
      </c>
      <c r="F12" s="78">
        <v>338.68</v>
      </c>
      <c r="G12" s="78">
        <f>F12</f>
        <v>338.68</v>
      </c>
      <c r="H12" s="55">
        <f t="shared" ref="H12:H23" si="1">F12-E12+D12</f>
        <v>-112.33000000000001</v>
      </c>
    </row>
    <row r="13" spans="1:8" x14ac:dyDescent="0.25">
      <c r="A13" s="32" t="s">
        <v>68</v>
      </c>
      <c r="B13" s="33"/>
      <c r="C13" s="55">
        <f>C12-C14</f>
        <v>5.1749999999999998</v>
      </c>
      <c r="D13" s="55">
        <f>D12-D14</f>
        <v>-116.07000000000001</v>
      </c>
      <c r="E13" s="55">
        <f>E12-E14</f>
        <v>289.84500000000003</v>
      </c>
      <c r="F13" s="55">
        <f t="shared" ref="F13:G13" si="2">F12-F14</f>
        <v>304.81200000000001</v>
      </c>
      <c r="G13" s="55">
        <f t="shared" si="2"/>
        <v>304.81200000000001</v>
      </c>
      <c r="H13" s="55">
        <f t="shared" si="1"/>
        <v>-101.10300000000002</v>
      </c>
    </row>
    <row r="14" spans="1:8" x14ac:dyDescent="0.25">
      <c r="A14" s="157" t="s">
        <v>69</v>
      </c>
      <c r="B14" s="128"/>
      <c r="C14" s="55">
        <f>C12*10%</f>
        <v>0.57500000000000007</v>
      </c>
      <c r="D14" s="55">
        <v>-12.89</v>
      </c>
      <c r="E14" s="55">
        <f>E12*10%</f>
        <v>32.205000000000005</v>
      </c>
      <c r="F14" s="55">
        <f t="shared" ref="F14" si="3">F12*10%</f>
        <v>33.868000000000002</v>
      </c>
      <c r="G14" s="55">
        <f t="shared" ref="G14" si="4">G12*10%</f>
        <v>33.868000000000002</v>
      </c>
      <c r="H14" s="55">
        <f t="shared" si="1"/>
        <v>-11.227000000000004</v>
      </c>
    </row>
    <row r="15" spans="1:8" ht="23.25" customHeight="1" x14ac:dyDescent="0.25">
      <c r="A15" s="159" t="s">
        <v>43</v>
      </c>
      <c r="B15" s="160"/>
      <c r="C15" s="66">
        <v>3.51</v>
      </c>
      <c r="D15" s="78">
        <v>-78.349999999999994</v>
      </c>
      <c r="E15" s="78">
        <v>196.6</v>
      </c>
      <c r="F15" s="78">
        <v>212.94</v>
      </c>
      <c r="G15" s="78">
        <f>F15</f>
        <v>212.94</v>
      </c>
      <c r="H15" s="55">
        <f t="shared" si="1"/>
        <v>-62.009999999999991</v>
      </c>
    </row>
    <row r="16" spans="1:8" x14ac:dyDescent="0.25">
      <c r="A16" s="32" t="s">
        <v>68</v>
      </c>
      <c r="B16" s="33"/>
      <c r="C16" s="55">
        <f>C15-C17</f>
        <v>3.1589999999999998</v>
      </c>
      <c r="D16" s="55">
        <f>D15-D17</f>
        <v>-70.5</v>
      </c>
      <c r="E16" s="55">
        <f>E15-E17</f>
        <v>176.94</v>
      </c>
      <c r="F16" s="55">
        <f t="shared" ref="F16:G16" si="5">F15-F17</f>
        <v>191.64599999999999</v>
      </c>
      <c r="G16" s="55">
        <f t="shared" si="5"/>
        <v>191.64599999999999</v>
      </c>
      <c r="H16" s="55">
        <f t="shared" si="1"/>
        <v>-55.794000000000011</v>
      </c>
    </row>
    <row r="17" spans="1:10" ht="15" customHeight="1" x14ac:dyDescent="0.25">
      <c r="A17" s="157" t="s">
        <v>69</v>
      </c>
      <c r="B17" s="128"/>
      <c r="C17" s="55">
        <f>C15*10%</f>
        <v>0.35099999999999998</v>
      </c>
      <c r="D17" s="55">
        <v>-7.85</v>
      </c>
      <c r="E17" s="55">
        <f>E15*10%</f>
        <v>19.66</v>
      </c>
      <c r="F17" s="55">
        <f t="shared" ref="F17" si="6">F15*10%</f>
        <v>21.294</v>
      </c>
      <c r="G17" s="55">
        <f t="shared" ref="G17" si="7">G15*10%</f>
        <v>21.294</v>
      </c>
      <c r="H17" s="55">
        <f t="shared" si="1"/>
        <v>-6.2159999999999993</v>
      </c>
    </row>
    <row r="18" spans="1:10" ht="14.25" customHeight="1" x14ac:dyDescent="0.25">
      <c r="A18" s="159" t="s">
        <v>51</v>
      </c>
      <c r="B18" s="160"/>
      <c r="C18" s="65">
        <v>2.41</v>
      </c>
      <c r="D18" s="78">
        <v>-50.81</v>
      </c>
      <c r="E18" s="78">
        <v>134.99</v>
      </c>
      <c r="F18" s="78">
        <v>142.03</v>
      </c>
      <c r="G18" s="78">
        <f>F18</f>
        <v>142.03</v>
      </c>
      <c r="H18" s="55">
        <f t="shared" si="1"/>
        <v>-43.77000000000001</v>
      </c>
    </row>
    <row r="19" spans="1:10" ht="13.5" customHeight="1" x14ac:dyDescent="0.25">
      <c r="A19" s="32" t="s">
        <v>68</v>
      </c>
      <c r="B19" s="33"/>
      <c r="C19" s="55">
        <f>C18-C20</f>
        <v>2.169</v>
      </c>
      <c r="D19" s="55">
        <f>D18-D20</f>
        <v>-45.730000000000004</v>
      </c>
      <c r="E19" s="55">
        <f>E18-E20</f>
        <v>121.49100000000001</v>
      </c>
      <c r="F19" s="55">
        <f t="shared" ref="F19:G19" si="8">F18-F20</f>
        <v>127.827</v>
      </c>
      <c r="G19" s="55">
        <f t="shared" si="8"/>
        <v>127.827</v>
      </c>
      <c r="H19" s="55">
        <f t="shared" si="1"/>
        <v>-39.39400000000002</v>
      </c>
    </row>
    <row r="20" spans="1:10" ht="12.75" customHeight="1" x14ac:dyDescent="0.25">
      <c r="A20" s="157" t="s">
        <v>69</v>
      </c>
      <c r="B20" s="128"/>
      <c r="C20" s="55">
        <f>C18*10%</f>
        <v>0.24100000000000002</v>
      </c>
      <c r="D20" s="55">
        <v>-5.08</v>
      </c>
      <c r="E20" s="55">
        <f>E18*10%</f>
        <v>13.499000000000002</v>
      </c>
      <c r="F20" s="55">
        <f t="shared" ref="F20" si="9">F18*10%</f>
        <v>14.203000000000001</v>
      </c>
      <c r="G20" s="55">
        <f t="shared" ref="G20" si="10">G18*10%</f>
        <v>14.203000000000001</v>
      </c>
      <c r="H20" s="55">
        <f t="shared" si="1"/>
        <v>-4.3760000000000012</v>
      </c>
    </row>
    <row r="21" spans="1:10" ht="14.25" customHeight="1" x14ac:dyDescent="0.25">
      <c r="A21" s="10" t="s">
        <v>101</v>
      </c>
      <c r="B21" s="34"/>
      <c r="C21" s="56">
        <v>4.43</v>
      </c>
      <c r="D21" s="55">
        <v>-83.23</v>
      </c>
      <c r="E21" s="55">
        <v>248.15</v>
      </c>
      <c r="F21" s="55">
        <v>251.12</v>
      </c>
      <c r="G21" s="55">
        <f>F21</f>
        <v>251.12</v>
      </c>
      <c r="H21" s="55">
        <f t="shared" si="1"/>
        <v>-80.260000000000005</v>
      </c>
    </row>
    <row r="22" spans="1:10" ht="14.25" customHeight="1" x14ac:dyDescent="0.25">
      <c r="A22" s="32" t="s">
        <v>68</v>
      </c>
      <c r="B22" s="33"/>
      <c r="C22" s="55">
        <f>C21-C23</f>
        <v>3.9869999999999997</v>
      </c>
      <c r="D22" s="55">
        <f>D21-D23</f>
        <v>-74.900000000000006</v>
      </c>
      <c r="E22" s="55">
        <f>E21-E23</f>
        <v>223.33500000000001</v>
      </c>
      <c r="F22" s="55">
        <f t="shared" ref="F22:G22" si="11">F21-F23</f>
        <v>226.00800000000001</v>
      </c>
      <c r="G22" s="55">
        <f t="shared" si="11"/>
        <v>226.00800000000001</v>
      </c>
      <c r="H22" s="55">
        <f t="shared" si="1"/>
        <v>-72.227000000000004</v>
      </c>
    </row>
    <row r="23" spans="1:10" x14ac:dyDescent="0.25">
      <c r="A23" s="157" t="s">
        <v>69</v>
      </c>
      <c r="B23" s="128"/>
      <c r="C23" s="55">
        <f>C21*10%</f>
        <v>0.443</v>
      </c>
      <c r="D23" s="55">
        <v>-8.33</v>
      </c>
      <c r="E23" s="55">
        <f>E21*10%</f>
        <v>24.815000000000001</v>
      </c>
      <c r="F23" s="55">
        <f t="shared" ref="F23" si="12">F21*10%</f>
        <v>25.112000000000002</v>
      </c>
      <c r="G23" s="55">
        <f t="shared" ref="G23" si="13">G21*10%</f>
        <v>25.112000000000002</v>
      </c>
      <c r="H23" s="55">
        <f t="shared" si="1"/>
        <v>-8.0329999999999995</v>
      </c>
    </row>
    <row r="24" spans="1:10" ht="15.75" customHeight="1" x14ac:dyDescent="0.25">
      <c r="A24" s="156" t="s">
        <v>44</v>
      </c>
      <c r="B24" s="145"/>
      <c r="C24" s="56">
        <v>5.38</v>
      </c>
      <c r="D24" s="56">
        <v>-781.96</v>
      </c>
      <c r="E24" s="56">
        <v>301.35000000000002</v>
      </c>
      <c r="F24" s="56">
        <v>317.05</v>
      </c>
      <c r="G24" s="86">
        <f>G26+G25</f>
        <v>58.435000000000002</v>
      </c>
      <c r="H24" s="56">
        <f>F24-E24+D24+F24-G24</f>
        <v>-507.64499999999998</v>
      </c>
    </row>
    <row r="25" spans="1:10" ht="15.75" customHeight="1" x14ac:dyDescent="0.25">
      <c r="A25" s="156" t="s">
        <v>71</v>
      </c>
      <c r="B25" s="132"/>
      <c r="C25" s="55">
        <f>C24-C26</f>
        <v>4.8419999999999996</v>
      </c>
      <c r="D25" s="55">
        <v>-786.56</v>
      </c>
      <c r="E25" s="55">
        <f>E24-E26</f>
        <v>271.21500000000003</v>
      </c>
      <c r="F25" s="55">
        <f t="shared" ref="F25" si="14">F24-F26</f>
        <v>285.34500000000003</v>
      </c>
      <c r="G25" s="56">
        <f>G54</f>
        <v>26.73</v>
      </c>
      <c r="H25" s="55">
        <f>F25-E25+D25+F25-G25</f>
        <v>-513.81499999999994</v>
      </c>
      <c r="I25" s="102"/>
      <c r="J25" s="104"/>
    </row>
    <row r="26" spans="1:10" ht="14.25" customHeight="1" x14ac:dyDescent="0.25">
      <c r="A26" s="157" t="s">
        <v>69</v>
      </c>
      <c r="B26" s="128"/>
      <c r="C26" s="55">
        <f>C24*10%</f>
        <v>0.53800000000000003</v>
      </c>
      <c r="D26" s="55">
        <v>4.5999999999999996</v>
      </c>
      <c r="E26" s="55">
        <f>E24*10%</f>
        <v>30.135000000000005</v>
      </c>
      <c r="F26" s="55">
        <f t="shared" ref="F26" si="15">F24*10%</f>
        <v>31.705000000000002</v>
      </c>
      <c r="G26" s="55">
        <f>F26</f>
        <v>31.705000000000002</v>
      </c>
      <c r="H26" s="55">
        <f>F26-E26+D26+F26-G26</f>
        <v>6.1699999999999982</v>
      </c>
    </row>
    <row r="27" spans="1:10" ht="10.15" customHeight="1" x14ac:dyDescent="0.25">
      <c r="A27" s="157"/>
      <c r="B27" s="129"/>
      <c r="C27" s="55"/>
      <c r="D27" s="55"/>
      <c r="E27" s="55"/>
      <c r="F27" s="55"/>
      <c r="G27" s="85"/>
      <c r="H27" s="56"/>
    </row>
    <row r="28" spans="1:10" ht="15" customHeight="1" x14ac:dyDescent="0.25">
      <c r="A28" s="162" t="s">
        <v>110</v>
      </c>
      <c r="B28" s="151"/>
      <c r="C28" s="55"/>
      <c r="D28" s="56">
        <v>-22.12</v>
      </c>
      <c r="E28" s="56">
        <f>E30+E31+E32+E33</f>
        <v>80.089999999999989</v>
      </c>
      <c r="F28" s="56">
        <f>F30+F31+F32+F33</f>
        <v>81.89</v>
      </c>
      <c r="G28" s="87">
        <f>G30+G31+G32+G33</f>
        <v>81.89</v>
      </c>
      <c r="H28" s="56">
        <f>F28-E28+D28+F28-G28</f>
        <v>-20.319999999999993</v>
      </c>
      <c r="I28" s="83"/>
    </row>
    <row r="29" spans="1:10" ht="12" customHeight="1" x14ac:dyDescent="0.25">
      <c r="A29" s="157"/>
      <c r="B29" s="129"/>
      <c r="C29" s="55"/>
      <c r="D29" s="56"/>
      <c r="E29" s="56"/>
      <c r="F29" s="56"/>
      <c r="G29" s="87"/>
      <c r="H29" s="56"/>
      <c r="I29" s="83"/>
    </row>
    <row r="30" spans="1:10" ht="15" customHeight="1" x14ac:dyDescent="0.25">
      <c r="A30" s="163" t="s">
        <v>111</v>
      </c>
      <c r="B30" s="137"/>
      <c r="C30" s="55"/>
      <c r="D30" s="69">
        <v>-1.67</v>
      </c>
      <c r="E30" s="55">
        <v>7.1</v>
      </c>
      <c r="F30" s="55">
        <v>7.09</v>
      </c>
      <c r="G30" s="55">
        <f>F30</f>
        <v>7.09</v>
      </c>
      <c r="H30" s="55">
        <f>F30-E30+D30+F30-G30</f>
        <v>-1.6799999999999997</v>
      </c>
    </row>
    <row r="31" spans="1:10" ht="15" customHeight="1" x14ac:dyDescent="0.25">
      <c r="A31" s="163" t="s">
        <v>112</v>
      </c>
      <c r="B31" s="137"/>
      <c r="C31" s="55"/>
      <c r="D31" s="69">
        <v>-8.01</v>
      </c>
      <c r="E31" s="55">
        <v>33.96</v>
      </c>
      <c r="F31" s="55">
        <v>34.24</v>
      </c>
      <c r="G31" s="55">
        <f t="shared" ref="G31:G33" si="16">F31</f>
        <v>34.24</v>
      </c>
      <c r="H31" s="55">
        <f t="shared" ref="H31:H33" si="17">F31-E31+D31+F31-G31</f>
        <v>-7.7299999999999969</v>
      </c>
    </row>
    <row r="32" spans="1:10" ht="15" customHeight="1" x14ac:dyDescent="0.25">
      <c r="A32" s="163" t="s">
        <v>153</v>
      </c>
      <c r="B32" s="137"/>
      <c r="C32" s="55"/>
      <c r="D32" s="69">
        <v>-11.09</v>
      </c>
      <c r="E32" s="55">
        <v>31.82</v>
      </c>
      <c r="F32" s="55">
        <v>33.5</v>
      </c>
      <c r="G32" s="55">
        <f t="shared" si="16"/>
        <v>33.5</v>
      </c>
      <c r="H32" s="55">
        <f t="shared" si="17"/>
        <v>-9.41</v>
      </c>
    </row>
    <row r="33" spans="1:10" ht="15" customHeight="1" x14ac:dyDescent="0.25">
      <c r="A33" s="163" t="s">
        <v>154</v>
      </c>
      <c r="B33" s="137"/>
      <c r="C33" s="55"/>
      <c r="D33" s="69">
        <v>-1.35</v>
      </c>
      <c r="E33" s="55">
        <v>7.21</v>
      </c>
      <c r="F33" s="55">
        <v>7.06</v>
      </c>
      <c r="G33" s="55">
        <f t="shared" si="16"/>
        <v>7.06</v>
      </c>
      <c r="H33" s="55">
        <f t="shared" si="17"/>
        <v>-1.5000000000000009</v>
      </c>
    </row>
    <row r="34" spans="1:10" ht="18" customHeight="1" x14ac:dyDescent="0.25">
      <c r="A34" s="144" t="s">
        <v>149</v>
      </c>
      <c r="B34" s="145"/>
      <c r="C34" s="55"/>
      <c r="D34" s="55"/>
      <c r="E34" s="56">
        <f>E8+E24+E28</f>
        <v>1283.2299999999998</v>
      </c>
      <c r="F34" s="56">
        <f>F8+F24+F28</f>
        <v>1343.71</v>
      </c>
      <c r="G34" s="56">
        <f>G8+G24+G28</f>
        <v>1085.095</v>
      </c>
      <c r="H34" s="55"/>
    </row>
    <row r="35" spans="1:10" ht="15" customHeight="1" x14ac:dyDescent="0.25">
      <c r="A35" s="154" t="s">
        <v>150</v>
      </c>
      <c r="B35" s="155"/>
      <c r="C35" s="55"/>
      <c r="D35" s="55"/>
      <c r="E35" s="55"/>
      <c r="F35" s="55"/>
      <c r="G35" s="88"/>
      <c r="H35" s="55"/>
    </row>
    <row r="36" spans="1:10" ht="28.9" customHeight="1" x14ac:dyDescent="0.25">
      <c r="A36" s="152" t="s">
        <v>107</v>
      </c>
      <c r="B36" s="153"/>
      <c r="C36" s="55"/>
      <c r="D36" s="67">
        <v>93.2</v>
      </c>
      <c r="E36" s="67">
        <v>101.32</v>
      </c>
      <c r="F36" s="67">
        <v>100</v>
      </c>
      <c r="G36" s="67">
        <f>G38+G37</f>
        <v>17</v>
      </c>
      <c r="H36" s="69">
        <f>F36-E36+D36+F36-G36</f>
        <v>174.88</v>
      </c>
    </row>
    <row r="37" spans="1:10" x14ac:dyDescent="0.25">
      <c r="A37" s="146" t="s">
        <v>71</v>
      </c>
      <c r="B37" s="149"/>
      <c r="C37" s="55"/>
      <c r="D37" s="67">
        <v>94.53</v>
      </c>
      <c r="E37" s="67">
        <f>E36-E38</f>
        <v>84.09559999999999</v>
      </c>
      <c r="F37" s="67">
        <f>F36-F38</f>
        <v>83</v>
      </c>
      <c r="G37" s="67">
        <v>0</v>
      </c>
      <c r="H37" s="101">
        <f>F37-E37+D37+F37-G37</f>
        <v>176.43440000000001</v>
      </c>
      <c r="J37" s="83"/>
    </row>
    <row r="38" spans="1:10" x14ac:dyDescent="0.25">
      <c r="A38" s="146" t="s">
        <v>52</v>
      </c>
      <c r="B38" s="147"/>
      <c r="C38" s="67"/>
      <c r="D38" s="67">
        <v>-1.33</v>
      </c>
      <c r="E38" s="67">
        <f>E36*17%</f>
        <v>17.224399999999999</v>
      </c>
      <c r="F38" s="67">
        <f>F36*17%</f>
        <v>17</v>
      </c>
      <c r="G38" s="89">
        <f>F38</f>
        <v>17</v>
      </c>
      <c r="H38" s="67">
        <f>F38-E38+D38+F38-G38</f>
        <v>-1.5543999999999993</v>
      </c>
    </row>
    <row r="39" spans="1:10" ht="28.9" customHeight="1" x14ac:dyDescent="0.25">
      <c r="A39" s="152" t="s">
        <v>108</v>
      </c>
      <c r="B39" s="153"/>
      <c r="C39" s="67"/>
      <c r="D39" s="79">
        <v>147.59</v>
      </c>
      <c r="E39" s="79">
        <v>153.41999999999999</v>
      </c>
      <c r="F39" s="79">
        <v>153.41999999999999</v>
      </c>
      <c r="G39" s="90">
        <f>G40</f>
        <v>72.11</v>
      </c>
      <c r="H39" s="79">
        <f>F39-E39+D39+F39-G39</f>
        <v>228.89999999999998</v>
      </c>
    </row>
    <row r="40" spans="1:10" x14ac:dyDescent="0.25">
      <c r="A40" s="146" t="s">
        <v>100</v>
      </c>
      <c r="B40" s="147"/>
      <c r="C40" s="67"/>
      <c r="D40" s="67">
        <v>-1</v>
      </c>
      <c r="E40" s="67">
        <v>72.11</v>
      </c>
      <c r="F40" s="67">
        <v>72.11</v>
      </c>
      <c r="G40" s="67">
        <f>F40</f>
        <v>72.11</v>
      </c>
      <c r="H40" s="67">
        <v>-1</v>
      </c>
    </row>
    <row r="41" spans="1:10" ht="13.5" customHeight="1" x14ac:dyDescent="0.25">
      <c r="A41" s="144" t="s">
        <v>152</v>
      </c>
      <c r="B41" s="145"/>
      <c r="C41" s="55" t="s">
        <v>109</v>
      </c>
      <c r="D41" s="80">
        <v>8.5</v>
      </c>
      <c r="E41" s="80">
        <v>2.4</v>
      </c>
      <c r="F41" s="80">
        <v>2.4</v>
      </c>
      <c r="G41" s="91">
        <v>0.4</v>
      </c>
      <c r="H41" s="56">
        <f>F41-E41+D41+F41-G41</f>
        <v>10.5</v>
      </c>
    </row>
    <row r="42" spans="1:10" ht="12.6" customHeight="1" x14ac:dyDescent="0.25">
      <c r="A42" s="146" t="s">
        <v>72</v>
      </c>
      <c r="B42" s="147"/>
      <c r="C42" s="68"/>
      <c r="D42" s="67">
        <v>0</v>
      </c>
      <c r="E42" s="67">
        <v>0.4</v>
      </c>
      <c r="F42" s="67">
        <v>0.4</v>
      </c>
      <c r="G42" s="89">
        <v>0.4</v>
      </c>
      <c r="H42" s="67">
        <f>F42-E42+D42+F42-G42</f>
        <v>0</v>
      </c>
    </row>
    <row r="43" spans="1:10" ht="20.25" customHeight="1" x14ac:dyDescent="0.25">
      <c r="A43" s="150" t="s">
        <v>97</v>
      </c>
      <c r="B43" s="151"/>
      <c r="C43" s="55"/>
      <c r="D43" s="55"/>
      <c r="E43" s="56">
        <f>E34+E36+E39+E41</f>
        <v>1540.37</v>
      </c>
      <c r="F43" s="56">
        <f>F34+F36+F39+F41</f>
        <v>1599.5300000000002</v>
      </c>
      <c r="G43" s="56">
        <f>G34+G36+G39+G41</f>
        <v>1174.605</v>
      </c>
      <c r="H43" s="55"/>
    </row>
    <row r="44" spans="1:10" ht="18" customHeight="1" x14ac:dyDescent="0.25">
      <c r="A44" s="142" t="s">
        <v>105</v>
      </c>
      <c r="B44" s="143"/>
      <c r="C44" s="69"/>
      <c r="D44" s="69">
        <f>D4</f>
        <v>-897.14</v>
      </c>
      <c r="E44" s="54"/>
      <c r="F44" s="54"/>
      <c r="G44" s="69"/>
      <c r="H44" s="69">
        <f>F43-E43+D44+F43-G43</f>
        <v>-413.0549999999995</v>
      </c>
    </row>
    <row r="45" spans="1:10" ht="21.75" customHeight="1" x14ac:dyDescent="0.25">
      <c r="A45" s="142" t="s">
        <v>131</v>
      </c>
      <c r="B45" s="142"/>
      <c r="C45" s="70"/>
      <c r="D45" s="70"/>
      <c r="E45" s="54"/>
      <c r="F45" s="54"/>
      <c r="G45" s="54"/>
      <c r="H45" s="54">
        <f>H46+H47</f>
        <v>-413.05499999999989</v>
      </c>
      <c r="I45" s="83"/>
      <c r="J45" s="83"/>
    </row>
    <row r="46" spans="1:10" ht="15.75" customHeight="1" x14ac:dyDescent="0.25">
      <c r="A46" s="142" t="s">
        <v>103</v>
      </c>
      <c r="B46" s="148"/>
      <c r="C46" s="70"/>
      <c r="D46" s="70"/>
      <c r="E46" s="54"/>
      <c r="F46" s="54"/>
      <c r="G46" s="54"/>
      <c r="H46" s="54">
        <f>H26+H37+H39+H41</f>
        <v>422.00439999999998</v>
      </c>
    </row>
    <row r="47" spans="1:10" ht="20.25" customHeight="1" x14ac:dyDescent="0.25">
      <c r="A47" s="142" t="s">
        <v>104</v>
      </c>
      <c r="B47" s="148"/>
      <c r="C47" s="70"/>
      <c r="D47" s="70"/>
      <c r="E47" s="54"/>
      <c r="F47" s="54"/>
      <c r="G47" s="54"/>
      <c r="H47" s="54">
        <f>H8+H25+H28+H38+H40</f>
        <v>-835.05939999999987</v>
      </c>
    </row>
    <row r="48" spans="1:10" ht="16.5" customHeight="1" x14ac:dyDescent="0.25">
      <c r="A48" s="43"/>
      <c r="B48" s="43"/>
      <c r="C48" s="71"/>
      <c r="D48" s="71"/>
      <c r="E48" s="92"/>
      <c r="F48" s="92"/>
      <c r="G48" s="92"/>
      <c r="H48" s="74"/>
    </row>
    <row r="49" spans="1:11" ht="14.25" customHeight="1" x14ac:dyDescent="0.25">
      <c r="A49" s="133"/>
      <c r="B49" s="134"/>
      <c r="C49" s="134"/>
      <c r="D49" s="134"/>
      <c r="E49" s="134"/>
      <c r="F49" s="134"/>
      <c r="G49" s="134"/>
      <c r="H49" s="134"/>
      <c r="J49" s="103"/>
      <c r="K49" s="103"/>
    </row>
    <row r="50" spans="1:11" ht="14.25" customHeight="1" x14ac:dyDescent="0.25">
      <c r="A50" s="44"/>
      <c r="B50" s="45"/>
      <c r="C50" s="72"/>
      <c r="D50" s="72"/>
      <c r="E50" s="72"/>
      <c r="F50" s="72"/>
      <c r="G50" s="72"/>
      <c r="H50" s="72"/>
    </row>
    <row r="51" spans="1:11" x14ac:dyDescent="0.25">
      <c r="A51" s="20" t="s">
        <v>132</v>
      </c>
      <c r="D51" s="81"/>
      <c r="E51" s="81"/>
      <c r="F51" s="81"/>
      <c r="G51" s="81"/>
    </row>
    <row r="52" spans="1:11" x14ac:dyDescent="0.25">
      <c r="A52" s="127" t="s">
        <v>55</v>
      </c>
      <c r="B52" s="128"/>
      <c r="C52" s="128"/>
      <c r="D52" s="129"/>
      <c r="E52" s="93" t="s">
        <v>56</v>
      </c>
      <c r="F52" s="93" t="s">
        <v>57</v>
      </c>
      <c r="G52" s="93" t="s">
        <v>98</v>
      </c>
      <c r="H52" s="97" t="s">
        <v>99</v>
      </c>
    </row>
    <row r="53" spans="1:11" x14ac:dyDescent="0.25">
      <c r="A53" s="130" t="s">
        <v>133</v>
      </c>
      <c r="B53" s="131"/>
      <c r="C53" s="131"/>
      <c r="D53" s="132"/>
      <c r="E53" s="31">
        <v>7153</v>
      </c>
      <c r="F53" s="93" t="s">
        <v>134</v>
      </c>
      <c r="G53" s="93">
        <v>26.73</v>
      </c>
      <c r="H53" s="97" t="s">
        <v>135</v>
      </c>
      <c r="I53" s="18"/>
    </row>
    <row r="54" spans="1:11" s="108" customFormat="1" ht="15" customHeight="1" x14ac:dyDescent="0.25">
      <c r="A54" s="135" t="s">
        <v>143</v>
      </c>
      <c r="B54" s="136"/>
      <c r="C54" s="136"/>
      <c r="D54" s="137"/>
      <c r="E54" s="106"/>
      <c r="F54" s="106"/>
      <c r="G54" s="105">
        <f>SUM(G53:G53)</f>
        <v>26.73</v>
      </c>
      <c r="H54" s="106"/>
      <c r="I54" s="107"/>
    </row>
    <row r="55" spans="1:11" x14ac:dyDescent="0.25">
      <c r="A55" s="35"/>
      <c r="B55" s="36"/>
      <c r="C55" s="74"/>
      <c r="D55" s="74"/>
      <c r="E55" s="94"/>
      <c r="F55" s="94"/>
      <c r="G55" s="94"/>
      <c r="H55" s="98"/>
      <c r="I55" s="18"/>
    </row>
    <row r="56" spans="1:11" x14ac:dyDescent="0.25">
      <c r="A56" s="20" t="s">
        <v>45</v>
      </c>
      <c r="D56" s="81"/>
      <c r="E56" s="81"/>
      <c r="F56" s="81"/>
      <c r="G56" s="81"/>
    </row>
    <row r="57" spans="1:11" x14ac:dyDescent="0.25">
      <c r="A57" s="20" t="s">
        <v>46</v>
      </c>
      <c r="D57" s="81"/>
      <c r="E57" s="81"/>
      <c r="F57" s="81"/>
      <c r="G57" s="81"/>
    </row>
    <row r="58" spans="1:11" ht="23.25" customHeight="1" x14ac:dyDescent="0.25">
      <c r="A58" s="127" t="s">
        <v>59</v>
      </c>
      <c r="B58" s="128"/>
      <c r="C58" s="128"/>
      <c r="D58" s="128"/>
      <c r="E58" s="129"/>
      <c r="F58" s="95" t="s">
        <v>57</v>
      </c>
      <c r="G58" s="96" t="s">
        <v>58</v>
      </c>
    </row>
    <row r="59" spans="1:11" x14ac:dyDescent="0.25">
      <c r="A59" s="130"/>
      <c r="B59" s="131"/>
      <c r="C59" s="131"/>
      <c r="D59" s="131"/>
      <c r="E59" s="132"/>
      <c r="F59" s="93" t="s">
        <v>54</v>
      </c>
      <c r="G59" s="93" t="s">
        <v>54</v>
      </c>
    </row>
    <row r="60" spans="1:11" x14ac:dyDescent="0.25">
      <c r="A60" s="35"/>
      <c r="B60" s="36"/>
      <c r="C60" s="74"/>
      <c r="D60" s="74"/>
      <c r="E60" s="74"/>
      <c r="F60" s="94"/>
      <c r="G60" s="94"/>
    </row>
    <row r="61" spans="1:11" x14ac:dyDescent="0.25">
      <c r="A61" s="39" t="s">
        <v>73</v>
      </c>
      <c r="B61" s="40"/>
      <c r="C61" s="75"/>
      <c r="D61" s="75"/>
      <c r="E61" s="75"/>
      <c r="F61" s="93"/>
      <c r="G61" s="93"/>
    </row>
    <row r="62" spans="1:11" x14ac:dyDescent="0.25">
      <c r="A62" s="127" t="s">
        <v>74</v>
      </c>
      <c r="B62" s="140"/>
      <c r="C62" s="141" t="s">
        <v>75</v>
      </c>
      <c r="D62" s="140"/>
      <c r="E62" s="93" t="s">
        <v>76</v>
      </c>
      <c r="F62" s="93" t="s">
        <v>77</v>
      </c>
      <c r="G62" s="93" t="s">
        <v>78</v>
      </c>
    </row>
    <row r="63" spans="1:11" x14ac:dyDescent="0.25">
      <c r="A63" s="127" t="s">
        <v>95</v>
      </c>
      <c r="B63" s="140"/>
      <c r="C63" s="141" t="s">
        <v>54</v>
      </c>
      <c r="D63" s="129"/>
      <c r="E63" s="99">
        <v>3</v>
      </c>
      <c r="F63" s="93" t="s">
        <v>54</v>
      </c>
      <c r="G63" s="93" t="s">
        <v>54</v>
      </c>
    </row>
    <row r="64" spans="1:11" x14ac:dyDescent="0.25">
      <c r="A64" s="37"/>
      <c r="B64" s="38"/>
      <c r="C64" s="71"/>
      <c r="D64" s="82"/>
      <c r="E64" s="94"/>
      <c r="F64" s="94"/>
      <c r="G64" s="94"/>
    </row>
    <row r="65" spans="1:7" x14ac:dyDescent="0.25">
      <c r="A65" s="20"/>
      <c r="D65" s="81"/>
      <c r="E65" s="81"/>
      <c r="F65" s="81"/>
      <c r="G65" s="81"/>
    </row>
    <row r="66" spans="1:7" x14ac:dyDescent="0.25">
      <c r="A66" s="20" t="s">
        <v>136</v>
      </c>
      <c r="D66" s="81"/>
      <c r="E66" s="81"/>
      <c r="F66" s="81"/>
      <c r="G66" s="81"/>
    </row>
    <row r="67" spans="1:7" x14ac:dyDescent="0.25">
      <c r="A67" s="138" t="s">
        <v>140</v>
      </c>
      <c r="B67" s="139"/>
      <c r="C67" s="139"/>
      <c r="D67" s="139"/>
      <c r="E67" s="139"/>
      <c r="F67" s="139"/>
      <c r="G67" s="139"/>
    </row>
    <row r="68" spans="1:7" ht="43.5" customHeight="1" x14ac:dyDescent="0.25">
      <c r="A68" s="139"/>
      <c r="B68" s="139"/>
      <c r="C68" s="139"/>
      <c r="D68" s="139"/>
      <c r="E68" s="139"/>
      <c r="F68" s="139"/>
      <c r="G68" s="139"/>
    </row>
    <row r="69" spans="1:7" ht="43.5" customHeight="1" x14ac:dyDescent="0.25">
      <c r="A69" s="46"/>
      <c r="B69" s="46"/>
      <c r="C69" s="76"/>
      <c r="D69" s="76"/>
      <c r="E69" s="76"/>
      <c r="F69" s="76"/>
      <c r="G69" s="76"/>
    </row>
    <row r="70" spans="1:7" x14ac:dyDescent="0.25">
      <c r="A70" s="46"/>
      <c r="B70" s="46"/>
      <c r="C70" s="76"/>
      <c r="D70" s="76"/>
      <c r="E70" s="76"/>
      <c r="F70" s="76"/>
      <c r="G70" s="76"/>
    </row>
    <row r="71" spans="1:7" x14ac:dyDescent="0.25">
      <c r="A71" s="42"/>
      <c r="B71" s="42"/>
      <c r="C71" s="76"/>
      <c r="D71" s="76"/>
      <c r="E71" s="76"/>
      <c r="F71" s="76"/>
      <c r="G71" s="76"/>
    </row>
    <row r="72" spans="1:7" x14ac:dyDescent="0.25">
      <c r="A72" s="4" t="s">
        <v>79</v>
      </c>
      <c r="B72" s="111"/>
      <c r="C72" s="112"/>
      <c r="D72" s="110"/>
      <c r="E72" s="110"/>
      <c r="F72" s="110"/>
      <c r="G72" s="110"/>
    </row>
    <row r="73" spans="1:7" x14ac:dyDescent="0.25">
      <c r="A73" s="4" t="s">
        <v>80</v>
      </c>
      <c r="B73" s="111"/>
      <c r="C73" s="112"/>
      <c r="D73" s="110"/>
      <c r="E73" s="110" t="s">
        <v>151</v>
      </c>
      <c r="F73" s="110"/>
      <c r="G73" s="110"/>
    </row>
    <row r="74" spans="1:7" x14ac:dyDescent="0.25">
      <c r="A74" s="4" t="s">
        <v>81</v>
      </c>
      <c r="B74" s="111"/>
      <c r="C74" s="112"/>
      <c r="D74" s="110"/>
      <c r="E74" s="110"/>
      <c r="F74" s="110"/>
      <c r="G74" s="110"/>
    </row>
    <row r="75" spans="1:7" ht="21" customHeight="1" x14ac:dyDescent="0.25">
      <c r="A75" s="22"/>
      <c r="B75" s="41"/>
    </row>
    <row r="76" spans="1:7" x14ac:dyDescent="0.25">
      <c r="A76" s="18" t="s">
        <v>82</v>
      </c>
    </row>
    <row r="77" spans="1:7" x14ac:dyDescent="0.25">
      <c r="A77" s="18" t="s">
        <v>83</v>
      </c>
    </row>
    <row r="78" spans="1:7" x14ac:dyDescent="0.25">
      <c r="A78" s="18" t="s">
        <v>137</v>
      </c>
    </row>
    <row r="79" spans="1:7" x14ac:dyDescent="0.25">
      <c r="A79" s="18" t="s">
        <v>84</v>
      </c>
    </row>
    <row r="80" spans="1:7" x14ac:dyDescent="0.25">
      <c r="A80" s="18"/>
    </row>
  </sheetData>
  <mergeCells count="48">
    <mergeCell ref="A25:B25"/>
    <mergeCell ref="A27:B27"/>
    <mergeCell ref="A29:B29"/>
    <mergeCell ref="A36:B36"/>
    <mergeCell ref="A26:B26"/>
    <mergeCell ref="A34:B34"/>
    <mergeCell ref="A28:B28"/>
    <mergeCell ref="A30:B30"/>
    <mergeCell ref="A31:B31"/>
    <mergeCell ref="A32:B32"/>
    <mergeCell ref="A33:B33"/>
    <mergeCell ref="A35:B35"/>
    <mergeCell ref="A38:B38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23:B23"/>
    <mergeCell ref="A24:B24"/>
    <mergeCell ref="A46:B46"/>
    <mergeCell ref="A47:B47"/>
    <mergeCell ref="A37:B37"/>
    <mergeCell ref="A43:B43"/>
    <mergeCell ref="A39:B39"/>
    <mergeCell ref="A44:B44"/>
    <mergeCell ref="A41:B41"/>
    <mergeCell ref="A40:B40"/>
    <mergeCell ref="A42:B42"/>
    <mergeCell ref="A45:B45"/>
    <mergeCell ref="A67:G68"/>
    <mergeCell ref="A62:B62"/>
    <mergeCell ref="A63:B63"/>
    <mergeCell ref="C62:D62"/>
    <mergeCell ref="C63:D63"/>
    <mergeCell ref="A58:E58"/>
    <mergeCell ref="A59:E59"/>
    <mergeCell ref="A52:D52"/>
    <mergeCell ref="A53:D53"/>
    <mergeCell ref="A49:H49"/>
    <mergeCell ref="A54:D54"/>
  </mergeCells>
  <pageMargins left="0.7" right="0.7" top="0.75" bottom="0.75" header="0.3" footer="0.3"/>
  <pageSetup paperSize="9" scale="92" fitToHeight="0" orientation="portrait" r:id="rId1"/>
  <ignoredErrors>
    <ignoredError sqref="G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2020-02-04T01:28:29Z</cp:lastPrinted>
  <dcterms:created xsi:type="dcterms:W3CDTF">2013-02-18T04:38:06Z</dcterms:created>
  <dcterms:modified xsi:type="dcterms:W3CDTF">2020-03-19T04:16:51Z</dcterms:modified>
</cp:coreProperties>
</file>