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27" i="8"/>
  <c r="G25" i="8"/>
  <c r="H25" i="8"/>
  <c r="H26" i="8"/>
  <c r="E42" i="8"/>
  <c r="F42" i="8"/>
  <c r="H42" i="8"/>
  <c r="H46" i="8"/>
  <c r="H57" i="8"/>
  <c r="F30" i="8"/>
  <c r="E30" i="8"/>
  <c r="H30" i="8"/>
  <c r="D22" i="8"/>
  <c r="D19" i="8"/>
  <c r="D16" i="8"/>
  <c r="D13" i="8"/>
  <c r="D9" i="8"/>
  <c r="C9" i="8"/>
  <c r="H51" i="8"/>
  <c r="H8" i="8"/>
  <c r="H44" i="8"/>
  <c r="H58" i="8"/>
  <c r="H35" i="8"/>
  <c r="H34" i="8"/>
  <c r="H33" i="8"/>
  <c r="H32" i="8"/>
  <c r="G66" i="8"/>
  <c r="G9" i="8"/>
  <c r="F36" i="8"/>
  <c r="E36" i="8"/>
  <c r="H56" i="8"/>
  <c r="F54" i="8"/>
  <c r="E54" i="8"/>
  <c r="H52" i="8"/>
  <c r="H39" i="8"/>
  <c r="H38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  <c r="G36" i="8"/>
  <c r="G54" i="8"/>
  <c r="H55" i="8"/>
</calcChain>
</file>

<file path=xl/sharedStrings.xml><?xml version="1.0" encoding="utf-8"?>
<sst xmlns="http://schemas.openxmlformats.org/spreadsheetml/2006/main" count="165" uniqueCount="142">
  <si>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</si>
  <si>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</si>
  <si>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</si>
  <si>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</si>
  <si>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</si>
  <si>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</si>
  <si>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</si>
  <si>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</si>
  <si>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</si>
  <si>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</si>
  <si>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</si>
  <si>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</si>
  <si>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</si>
  <si>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</si>
  <si>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</si>
  <si>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</si>
  <si>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 xml:space="preserve">Контактные телефоны:                                  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</si>
  <si>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</si>
  <si>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</si>
  <si>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</si>
  <si>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</si>
  <si>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</si>
  <si>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</si>
  <si>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</si>
  <si>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</si>
  <si>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</si>
  <si>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</si>
  <si>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</si>
  <si>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</si>
  <si>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</si>
  <si>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</si>
  <si>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</si>
  <si>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</si>
  <si>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</si>
  <si>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</si>
  <si>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</si>
  <si>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</si>
  <si>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</si>
  <si>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</si>
  <si>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</si>
  <si>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</si>
  <si>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</si>
  <si>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</si>
  <si>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</si>
  <si>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</si>
  <si>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</si>
  <si>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</si>
  <si>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</si>
  <si>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</si>
  <si>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</si>
  <si>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</si>
  <si>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</si>
  <si>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</si>
  <si>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</si>
  <si>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</si>
  <si>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</si>
  <si>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</si>
  <si>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</si>
  <si>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</si>
  <si>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</si>
  <si>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 xml:space="preserve">приемная                                     2-266-571                                                     юридический отдел                    2-223-647                      производственный отдел          2-220-388                               экономический отдел                 2-265-417                                                                                                                                                                                                                                                гл.инженер                                   2-205-087                                      санитарный отдел                       2-222-160                                                                                                     гл.энергетик, инж.по лифтам       2-223-142 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</si>
  <si>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</si>
  <si>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</si>
  <si>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</si>
  <si>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</si>
  <si>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</si>
  <si>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</si>
  <si>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</si>
  <si>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</si>
  <si>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</si>
  <si>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</si>
  <si>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</si>
  <si>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</si>
  <si>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</si>
  <si>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</si>
  <si>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</si>
  <si>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</si>
  <si>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</si>
  <si>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</si>
  <si>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</si>
  <si>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</si>
  <si>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</si>
  <si>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</si>
  <si>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</si>
  <si>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</si>
  <si>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</si>
  <si>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</si>
  <si>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</si>
  <si>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</si>
  <si>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</si>
  <si>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</si>
  <si>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</si>
  <si>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</si>
  <si>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</si>
  <si>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</si>
  <si>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</si>
  <si>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</si>
  <si>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</si>
  <si>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</si>
  <si>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</si>
  <si>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№ 49 по ул. Луговой</t>
  </si>
  <si>
    <t>5 этажей</t>
  </si>
  <si>
    <t>6 подъездов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</si>
  <si>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</si>
  <si>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>uklr2006@mail.ru</t>
  </si>
  <si>
    <t>луговая, 49</t>
  </si>
  <si>
    <t xml:space="preserve">ул. Тунгусская, 8 </t>
  </si>
  <si>
    <t>итого по дому:</t>
  </si>
  <si>
    <t>Прочие работы и услуги</t>
  </si>
  <si>
    <t>сумма, т.р.</t>
  </si>
  <si>
    <t>исполнитель</t>
  </si>
  <si>
    <t>количество проживающих</t>
  </si>
  <si>
    <t>в т.ч. услуги по управлению, налоги,ДНР</t>
  </si>
  <si>
    <t>4. Телекоммуникация-ОктопусНет</t>
  </si>
  <si>
    <t>1.4 Вывоз и утилизация ТБО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</si>
  <si>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</si>
  <si>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</si>
  <si>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</si>
  <si>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</si>
  <si>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1066,8</t>
  </si>
  <si>
    <t>191 чел</t>
  </si>
  <si>
    <t>1. Текущий ремонт коммуникаций, проходящих через нежилые помещения</t>
  </si>
  <si>
    <t>2. Рекламные конструкции на общедомовом имуществе</t>
  </si>
  <si>
    <t>200 р.в мес</t>
  </si>
  <si>
    <t>3.Коммунальные услуги, всего:</t>
  </si>
  <si>
    <t xml:space="preserve">в том числе: </t>
  </si>
  <si>
    <t>ХВС  на содержание ОИ МКД</t>
  </si>
  <si>
    <t>отведение сточных вод</t>
  </si>
  <si>
    <t>ГВС  на содержание ОИ МКД</t>
  </si>
  <si>
    <t>эл.энергия 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</si>
  <si>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</si>
  <si>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</si>
  <si>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</si>
  <si>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</si>
  <si>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</si>
  <si>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</si>
  <si>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косметический ремонт подъездов</t>
  </si>
  <si>
    <t>1753 кв.м</t>
  </si>
  <si>
    <t>ООО ТСГ</t>
  </si>
  <si>
    <t xml:space="preserve">План по статье "Текущий ремонт" на 2019 год </t>
  </si>
  <si>
    <t>предложение Управляющей компании: Ремонт розлива ЦО в подвальном помещении. Выполнение работ возможно за счет дополнительного сбора средств.</t>
  </si>
  <si>
    <r>
      <t>ИСХ_ №</t>
    </r>
    <r>
      <rPr>
        <b/>
        <u/>
        <sz val="9"/>
        <color theme="1"/>
        <rFont val="Calibri"/>
        <family val="2"/>
        <charset val="204"/>
        <scheme val="minor"/>
      </rPr>
      <t xml:space="preserve">   177/01 от 30.01.2019 года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</si>
</sst>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0;[Red]0.00"/>
    <numFmt numFmtId="166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Alignment="1"/>
    <xf numFmtId="0" fontId="0" fillId="0" borderId="0" xfId="0" applyAlignment="1"/>
    <xf numFmtId="49" fontId="10" fillId="0" borderId="8" xfId="1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17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0" fillId="0" borderId="14" xfId="0" applyBorder="1"/>
    <xf numFmtId="0" fontId="3" fillId="0" borderId="1" xfId="0" applyFont="1" applyFill="1" applyBorder="1"/>
    <xf numFmtId="0" fontId="10" fillId="0" borderId="7" xfId="1" applyFont="1" applyFill="1" applyBorder="1"/>
    <xf numFmtId="49" fontId="10" fillId="0" borderId="7" xfId="1" applyNumberFormat="1" applyFont="1" applyFill="1" applyBorder="1" applyAlignment="1">
      <alignment horizontal="center"/>
    </xf>
    <xf numFmtId="0" fontId="9" fillId="0" borderId="0" xfId="0" applyFont="1" applyBorder="1"/>
    <xf numFmtId="0" fontId="3" fillId="0" borderId="14" xfId="0" applyFont="1" applyBorder="1"/>
    <xf numFmtId="0" fontId="9" fillId="0" borderId="2" xfId="0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166" fontId="9" fillId="0" borderId="1" xfId="3" applyNumberFormat="1" applyFont="1" applyBorder="1" applyAlignment="1">
      <alignment horizontal="center"/>
    </xf>
    <xf numFmtId="166" fontId="9" fillId="0" borderId="2" xfId="3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" fontId="6" fillId="0" borderId="2" xfId="0" applyNumberFormat="1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/>
    <xf numFmtId="0" fontId="3" fillId="0" borderId="8" xfId="0" applyFont="1" applyBorder="1" applyAlignment="1"/>
    <xf numFmtId="0" fontId="0" fillId="0" borderId="1" xfId="0" applyBorder="1" applyAlignment="1">
      <alignment horizontal="center" shrinkToFit="1"/>
    </xf>
    <xf numFmtId="165" fontId="0" fillId="0" borderId="1" xfId="0" applyNumberFormat="1" applyBorder="1" applyAlignment="1">
      <alignment horizontal="center" shrinkToFit="1"/>
    </xf>
    <xf numFmtId="0" fontId="9" fillId="0" borderId="9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0" fontId="0" fillId="0" borderId="8" xfId="0" applyBorder="1"/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/>
    <xf numFmtId="0" fontId="4" fillId="0" borderId="8" xfId="0" applyFont="1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2" xfId="0" applyFont="1" applyBorder="1" applyAlignment="1">
      <alignment wrapText="1"/>
    </xf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100</v>
      </c>
    </row>
    <row r="4" spans="1:4" ht="14.25" customHeight="1" x14ac:dyDescent="0.25">
      <c r="A4" s="21" t="s">
        <v>141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5" t="s">
        <v>51</v>
      </c>
      <c r="D8" s="71"/>
    </row>
    <row r="9" spans="1:4" s="3" customFormat="1" ht="12" customHeight="1" x14ac:dyDescent="0.25">
      <c r="A9" s="12" t="s">
        <v>1</v>
      </c>
      <c r="B9" s="13" t="s">
        <v>11</v>
      </c>
      <c r="C9" s="108" t="s">
        <v>12</v>
      </c>
      <c r="D9" s="109"/>
    </row>
    <row r="10" spans="1:4" s="3" customFormat="1" ht="24" customHeight="1" x14ac:dyDescent="0.25">
      <c r="A10" s="12" t="s">
        <v>2</v>
      </c>
      <c r="B10" s="14" t="s">
        <v>13</v>
      </c>
      <c r="C10" s="110" t="s">
        <v>94</v>
      </c>
      <c r="D10" s="111"/>
    </row>
    <row r="11" spans="1:4" s="3" customFormat="1" ht="15" customHeight="1" x14ac:dyDescent="0.25">
      <c r="A11" s="12" t="s">
        <v>3</v>
      </c>
      <c r="B11" s="13" t="s">
        <v>14</v>
      </c>
      <c r="C11" s="108" t="s">
        <v>15</v>
      </c>
      <c r="D11" s="109"/>
    </row>
    <row r="12" spans="1:4" s="3" customFormat="1" ht="80.25" customHeight="1" x14ac:dyDescent="0.25">
      <c r="A12" s="12" t="s">
        <v>4</v>
      </c>
      <c r="B12" s="32" t="s">
        <v>16</v>
      </c>
      <c r="C12" s="112" t="s">
        <v>60</v>
      </c>
      <c r="D12" s="113"/>
    </row>
    <row r="13" spans="1:4" s="3" customFormat="1" ht="14.25" customHeight="1" x14ac:dyDescent="0.25">
      <c r="A13" s="12" t="s">
        <v>5</v>
      </c>
      <c r="B13" s="13" t="s">
        <v>17</v>
      </c>
      <c r="C13" s="114" t="s">
        <v>104</v>
      </c>
      <c r="D13" s="115"/>
    </row>
    <row r="14" spans="1:4" s="3" customFormat="1" x14ac:dyDescent="0.25">
      <c r="A14" s="12" t="s">
        <v>6</v>
      </c>
      <c r="B14" s="13" t="s">
        <v>18</v>
      </c>
      <c r="C14" s="116" t="s">
        <v>58</v>
      </c>
      <c r="D14" s="117"/>
    </row>
    <row r="15" spans="1:4" s="3" customFormat="1" ht="16.5" customHeight="1" x14ac:dyDescent="0.25">
      <c r="A15" s="12" t="s">
        <v>7</v>
      </c>
      <c r="B15" s="13" t="s">
        <v>19</v>
      </c>
      <c r="C15" s="110" t="s">
        <v>20</v>
      </c>
      <c r="D15" s="111"/>
    </row>
    <row r="16" spans="1:4" s="3" customFormat="1" ht="16.5" customHeight="1" x14ac:dyDescent="0.25">
      <c r="A16" s="24"/>
      <c r="B16" s="72"/>
      <c r="C16" s="73"/>
      <c r="D16" s="66"/>
    </row>
    <row r="17" spans="1:5" s="5" customFormat="1" ht="15.75" customHeight="1" x14ac:dyDescent="0.25">
      <c r="A17" s="8" t="s">
        <v>21</v>
      </c>
      <c r="B17" s="16"/>
      <c r="C17" s="16"/>
      <c r="D17" s="16"/>
    </row>
    <row r="18" spans="1:5" s="5" customFormat="1" ht="15.75" customHeight="1" x14ac:dyDescent="0.25">
      <c r="A18" s="15"/>
      <c r="B18" s="16"/>
      <c r="C18" s="16"/>
      <c r="D18" s="16"/>
    </row>
    <row r="19" spans="1:5" ht="21.75" customHeight="1" x14ac:dyDescent="0.25">
      <c r="A19" s="6"/>
      <c r="B19" s="17" t="s">
        <v>22</v>
      </c>
      <c r="C19" s="7" t="s">
        <v>23</v>
      </c>
      <c r="D19" s="9" t="s">
        <v>24</v>
      </c>
    </row>
    <row r="20" spans="1:5" s="5" customFormat="1" ht="28.5" customHeight="1" x14ac:dyDescent="0.25">
      <c r="A20" s="118" t="s">
        <v>27</v>
      </c>
      <c r="B20" s="119"/>
      <c r="C20" s="119"/>
      <c r="D20" s="120"/>
    </row>
    <row r="21" spans="1:5" s="5" customFormat="1" ht="15" customHeight="1" x14ac:dyDescent="0.25">
      <c r="A21" s="27"/>
      <c r="B21" s="28"/>
      <c r="C21" s="28"/>
      <c r="D21" s="29"/>
    </row>
    <row r="22" spans="1:5" ht="13.5" customHeight="1" x14ac:dyDescent="0.25">
      <c r="A22" s="7">
        <v>1</v>
      </c>
      <c r="B22" s="6" t="s">
        <v>96</v>
      </c>
      <c r="C22" s="6" t="s">
        <v>25</v>
      </c>
      <c r="D22" s="6" t="s">
        <v>26</v>
      </c>
    </row>
    <row r="23" spans="1:5" x14ac:dyDescent="0.25">
      <c r="A23" s="19" t="s">
        <v>28</v>
      </c>
      <c r="B23" s="18"/>
      <c r="C23" s="18"/>
      <c r="D23" s="18"/>
    </row>
    <row r="24" spans="1:5" ht="12.75" customHeight="1" x14ac:dyDescent="0.25">
      <c r="A24" s="7">
        <v>1</v>
      </c>
      <c r="B24" s="6" t="s">
        <v>97</v>
      </c>
      <c r="C24" s="6" t="s">
        <v>98</v>
      </c>
      <c r="D24" s="6" t="s">
        <v>99</v>
      </c>
      <c r="E24" t="s">
        <v>93</v>
      </c>
    </row>
    <row r="25" spans="1:5" x14ac:dyDescent="0.25">
      <c r="A25" s="74" t="s">
        <v>44</v>
      </c>
      <c r="B25" s="11"/>
      <c r="C25" s="11"/>
      <c r="D25" s="75"/>
    </row>
    <row r="26" spans="1:5" ht="13.5" customHeight="1" x14ac:dyDescent="0.25">
      <c r="A26" s="74" t="s">
        <v>45</v>
      </c>
      <c r="B26" s="11"/>
      <c r="C26" s="11"/>
      <c r="D26" s="75"/>
    </row>
    <row r="27" spans="1:5" ht="12" customHeight="1" x14ac:dyDescent="0.25">
      <c r="A27" s="7">
        <v>1</v>
      </c>
      <c r="B27" s="6" t="s">
        <v>29</v>
      </c>
      <c r="C27" s="6" t="s">
        <v>106</v>
      </c>
      <c r="D27" s="6" t="s">
        <v>30</v>
      </c>
    </row>
    <row r="28" spans="1:5" x14ac:dyDescent="0.25">
      <c r="A28" s="74" t="s">
        <v>31</v>
      </c>
      <c r="B28" s="11"/>
      <c r="C28" s="11"/>
      <c r="D28" s="75"/>
    </row>
    <row r="29" spans="1:5" ht="14.25" customHeight="1" x14ac:dyDescent="0.25">
      <c r="A29" s="7">
        <v>1</v>
      </c>
      <c r="B29" s="6" t="s">
        <v>32</v>
      </c>
      <c r="C29" s="6" t="s">
        <v>25</v>
      </c>
      <c r="D29" s="6" t="s">
        <v>33</v>
      </c>
    </row>
    <row r="30" spans="1:5" ht="13.5" customHeight="1" x14ac:dyDescent="0.25">
      <c r="A30" s="74" t="s">
        <v>34</v>
      </c>
      <c r="B30" s="11"/>
      <c r="C30" s="11"/>
      <c r="D30" s="75"/>
    </row>
    <row r="31" spans="1:5" x14ac:dyDescent="0.25">
      <c r="A31" s="7">
        <v>1</v>
      </c>
      <c r="B31" s="6" t="s">
        <v>35</v>
      </c>
      <c r="C31" s="6" t="s">
        <v>25</v>
      </c>
      <c r="D31" s="6" t="s">
        <v>26</v>
      </c>
    </row>
    <row r="32" spans="1:5" x14ac:dyDescent="0.25">
      <c r="A32" s="26"/>
      <c r="B32" s="11"/>
      <c r="C32" s="11"/>
      <c r="D32" s="11"/>
    </row>
    <row r="33" spans="1:4" x14ac:dyDescent="0.25">
      <c r="A33" s="4" t="s">
        <v>52</v>
      </c>
      <c r="B33" s="18"/>
      <c r="C33" s="18"/>
      <c r="D33" s="18"/>
    </row>
    <row r="34" spans="1:4" x14ac:dyDescent="0.25">
      <c r="A34" s="7">
        <v>1</v>
      </c>
      <c r="B34" s="6" t="s">
        <v>36</v>
      </c>
      <c r="C34" s="105">
        <v>1972</v>
      </c>
      <c r="D34" s="107"/>
    </row>
    <row r="35" spans="1:4" x14ac:dyDescent="0.25">
      <c r="A35" s="7">
        <v>2</v>
      </c>
      <c r="B35" s="6" t="s">
        <v>38</v>
      </c>
      <c r="C35" s="105" t="s">
        <v>101</v>
      </c>
      <c r="D35" s="107"/>
    </row>
    <row r="36" spans="1:4" ht="15" customHeight="1" x14ac:dyDescent="0.25">
      <c r="A36" s="7">
        <v>3</v>
      </c>
      <c r="B36" s="6" t="s">
        <v>39</v>
      </c>
      <c r="C36" s="105" t="s">
        <v>102</v>
      </c>
      <c r="D36" s="107"/>
    </row>
    <row r="37" spans="1:4" x14ac:dyDescent="0.25">
      <c r="A37" s="7">
        <v>4</v>
      </c>
      <c r="B37" s="6" t="s">
        <v>37</v>
      </c>
      <c r="C37" s="105" t="s">
        <v>59</v>
      </c>
      <c r="D37" s="107"/>
    </row>
    <row r="38" spans="1:4" x14ac:dyDescent="0.25">
      <c r="A38" s="7">
        <v>5</v>
      </c>
      <c r="B38" s="6" t="s">
        <v>40</v>
      </c>
      <c r="C38" s="105" t="s">
        <v>59</v>
      </c>
      <c r="D38" s="107"/>
    </row>
    <row r="39" spans="1:4" x14ac:dyDescent="0.25">
      <c r="A39" s="7">
        <v>6</v>
      </c>
      <c r="B39" s="6" t="s">
        <v>111</v>
      </c>
      <c r="C39" s="105" t="s">
        <v>120</v>
      </c>
      <c r="D39" s="106"/>
    </row>
    <row r="40" spans="1:4" x14ac:dyDescent="0.25">
      <c r="A40" s="7">
        <v>7</v>
      </c>
      <c r="B40" s="6" t="s">
        <v>41</v>
      </c>
      <c r="C40" s="105">
        <v>4675.2</v>
      </c>
      <c r="D40" s="107"/>
    </row>
    <row r="41" spans="1:4" ht="15" customHeight="1" x14ac:dyDescent="0.25">
      <c r="A41" s="7">
        <v>8</v>
      </c>
      <c r="B41" s="6" t="s">
        <v>42</v>
      </c>
      <c r="C41" s="105">
        <v>539.79999999999995</v>
      </c>
      <c r="D41" s="107"/>
    </row>
    <row r="42" spans="1:4" x14ac:dyDescent="0.25">
      <c r="A42" s="7">
        <v>9</v>
      </c>
      <c r="B42" s="6" t="s">
        <v>43</v>
      </c>
      <c r="C42" s="105" t="s">
        <v>119</v>
      </c>
      <c r="D42" s="107"/>
    </row>
    <row r="43" spans="1:4" ht="14.25" customHeight="1" x14ac:dyDescent="0.25">
      <c r="A43" s="77"/>
      <c r="B43" s="78" t="s">
        <v>95</v>
      </c>
      <c r="C43" s="77" t="s">
        <v>103</v>
      </c>
      <c r="D43" s="77"/>
    </row>
    <row r="44" spans="1:4" ht="15" customHeight="1" x14ac:dyDescent="0.25">
      <c r="A44" s="4"/>
    </row>
    <row r="45" spans="1:4" x14ac:dyDescent="0.25">
      <c r="A45" s="4"/>
    </row>
    <row r="47" spans="1:4" ht="15" customHeight="1" x14ac:dyDescent="0.25"/>
  </sheetData>
  <mergeCells count="17">
    <mergeCell ref="C36:D36"/>
    <mergeCell ref="C37:D37"/>
    <mergeCell ref="C14:D14"/>
    <mergeCell ref="C15:D15"/>
    <mergeCell ref="A20:D20"/>
    <mergeCell ref="C34:D34"/>
    <mergeCell ref="C35:D35"/>
    <mergeCell ref="C9:D9"/>
    <mergeCell ref="C10:D10"/>
    <mergeCell ref="C11:D11"/>
    <mergeCell ref="C12:D12"/>
    <mergeCell ref="C13:D13"/>
    <mergeCell ref="C39:D39"/>
    <mergeCell ref="C40:D40"/>
    <mergeCell ref="C41:D41"/>
    <mergeCell ref="C42:D42"/>
    <mergeCell ref="C38:D38"/>
  </mergeCells>
  <hyperlinks>
    <hyperlink ref="C14" r:id="rId1" display="ukl2006@mail.ru"/>
    <hyperlink ref="C13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51" workbookViewId="0">
      <selection activeCell="K24" sqref="K24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42578125" customWidth="1"/>
  </cols>
  <sheetData>
    <row r="1" spans="1:8" x14ac:dyDescent="0.25">
      <c r="A1" s="4" t="s">
        <v>115</v>
      </c>
      <c r="B1"/>
      <c r="C1" s="41"/>
      <c r="D1" s="41"/>
    </row>
    <row r="2" spans="1:8" ht="13.5" customHeight="1" x14ac:dyDescent="0.25">
      <c r="A2" s="4" t="s">
        <v>131</v>
      </c>
      <c r="B2"/>
      <c r="C2" s="41"/>
      <c r="D2" s="41"/>
    </row>
    <row r="3" spans="1:8" ht="56.25" customHeight="1" x14ac:dyDescent="0.25">
      <c r="A3" s="158" t="s">
        <v>66</v>
      </c>
      <c r="B3" s="147"/>
      <c r="C3" s="42" t="s">
        <v>67</v>
      </c>
      <c r="D3" s="30" t="s">
        <v>68</v>
      </c>
      <c r="E3" s="30" t="s">
        <v>69</v>
      </c>
      <c r="F3" s="30" t="s">
        <v>70</v>
      </c>
      <c r="G3" s="43" t="s">
        <v>71</v>
      </c>
      <c r="H3" s="30" t="s">
        <v>72</v>
      </c>
    </row>
    <row r="4" spans="1:8" ht="24" customHeight="1" x14ac:dyDescent="0.25">
      <c r="A4" s="173" t="s">
        <v>132</v>
      </c>
      <c r="B4" s="174"/>
      <c r="C4" s="42"/>
      <c r="D4" s="30">
        <v>-214.28</v>
      </c>
      <c r="E4" s="30"/>
      <c r="F4" s="30"/>
      <c r="G4" s="43"/>
      <c r="H4" s="30"/>
    </row>
    <row r="5" spans="1:8" ht="17.25" customHeight="1" x14ac:dyDescent="0.25">
      <c r="A5" s="79" t="s">
        <v>116</v>
      </c>
      <c r="B5" s="80"/>
      <c r="C5" s="42"/>
      <c r="D5" s="30">
        <v>302.27</v>
      </c>
      <c r="E5" s="30"/>
      <c r="F5" s="30"/>
      <c r="G5" s="43"/>
      <c r="H5" s="30"/>
    </row>
    <row r="6" spans="1:8" ht="18" customHeight="1" x14ac:dyDescent="0.25">
      <c r="A6" s="79" t="s">
        <v>117</v>
      </c>
      <c r="B6" s="80"/>
      <c r="C6" s="42"/>
      <c r="D6" s="30">
        <v>-516.54999999999995</v>
      </c>
      <c r="E6" s="30"/>
      <c r="F6" s="30"/>
      <c r="G6" s="43"/>
      <c r="H6" s="30"/>
    </row>
    <row r="7" spans="1:8" ht="19.5" customHeight="1" x14ac:dyDescent="0.25">
      <c r="A7" s="170" t="s">
        <v>133</v>
      </c>
      <c r="B7" s="133"/>
      <c r="C7" s="133"/>
      <c r="D7" s="133"/>
      <c r="E7" s="133"/>
      <c r="F7" s="133"/>
      <c r="G7" s="133"/>
      <c r="H7" s="106"/>
    </row>
    <row r="8" spans="1:8" ht="17.25" customHeight="1" x14ac:dyDescent="0.25">
      <c r="A8" s="158" t="s">
        <v>73</v>
      </c>
      <c r="B8" s="136"/>
      <c r="C8" s="35">
        <v>15.83</v>
      </c>
      <c r="D8" s="31">
        <v>-468.94</v>
      </c>
      <c r="E8" s="31">
        <f>E12+E15+E18+E21</f>
        <v>887.74999999999989</v>
      </c>
      <c r="F8" s="31">
        <f>F12+F15+F18+F21</f>
        <v>1015.34</v>
      </c>
      <c r="G8" s="31">
        <v>1015.34</v>
      </c>
      <c r="H8" s="7">
        <f>F8-E8+D8</f>
        <v>-341.34999999999985</v>
      </c>
    </row>
    <row r="9" spans="1:8" x14ac:dyDescent="0.25">
      <c r="A9" s="44" t="s">
        <v>74</v>
      </c>
      <c r="B9" s="45"/>
      <c r="C9" s="7">
        <f>C8-C10</f>
        <v>14.25</v>
      </c>
      <c r="D9" s="7">
        <f>D8-D10</f>
        <v>-422.04</v>
      </c>
      <c r="E9" s="103">
        <f>E8-E10</f>
        <v>798.97499999999991</v>
      </c>
      <c r="F9" s="103">
        <f t="shared" ref="F9" si="0">F8-F10</f>
        <v>913.80600000000004</v>
      </c>
      <c r="G9" s="7">
        <f>G8-G10</f>
        <v>913.81000000000006</v>
      </c>
      <c r="H9" s="7">
        <f>F9-E9+D9</f>
        <v>-307.20899999999989</v>
      </c>
    </row>
    <row r="10" spans="1:8" x14ac:dyDescent="0.25">
      <c r="A10" s="157" t="s">
        <v>75</v>
      </c>
      <c r="B10" s="133"/>
      <c r="C10" s="7">
        <v>1.58</v>
      </c>
      <c r="D10" s="7">
        <v>-46.9</v>
      </c>
      <c r="E10" s="103">
        <f>E8*10%</f>
        <v>88.774999999999991</v>
      </c>
      <c r="F10" s="103">
        <f t="shared" ref="F10" si="1">F8*10%</f>
        <v>101.53400000000001</v>
      </c>
      <c r="G10" s="7">
        <v>101.53</v>
      </c>
      <c r="H10" s="7">
        <f>F10-E10+D10</f>
        <v>-34.140999999999984</v>
      </c>
    </row>
    <row r="11" spans="1:8" ht="12.75" customHeight="1" x14ac:dyDescent="0.25">
      <c r="A11" s="170" t="s">
        <v>76</v>
      </c>
      <c r="B11" s="135"/>
      <c r="C11" s="135"/>
      <c r="D11" s="135"/>
      <c r="E11" s="135"/>
      <c r="F11" s="135"/>
      <c r="G11" s="135"/>
      <c r="H11" s="136"/>
    </row>
    <row r="12" spans="1:8" x14ac:dyDescent="0.25">
      <c r="A12" s="171" t="s">
        <v>55</v>
      </c>
      <c r="B12" s="172"/>
      <c r="C12" s="35">
        <v>5.65</v>
      </c>
      <c r="D12" s="31">
        <v>-178.72</v>
      </c>
      <c r="E12" s="31">
        <v>317.45999999999998</v>
      </c>
      <c r="F12" s="31">
        <v>367.22</v>
      </c>
      <c r="G12" s="31">
        <v>367.22</v>
      </c>
      <c r="H12" s="103">
        <f t="shared" ref="H12:H23" si="2">F12-E12+D12</f>
        <v>-128.95999999999995</v>
      </c>
    </row>
    <row r="13" spans="1:8" x14ac:dyDescent="0.25">
      <c r="A13" s="44" t="s">
        <v>74</v>
      </c>
      <c r="B13" s="45"/>
      <c r="C13" s="7">
        <v>5.08</v>
      </c>
      <c r="D13" s="7">
        <f>D12-D14</f>
        <v>-160.85</v>
      </c>
      <c r="E13" s="103">
        <f>E12-E14</f>
        <v>285.714</v>
      </c>
      <c r="F13" s="103">
        <f t="shared" ref="F13:G13" si="3">F12-F14</f>
        <v>330.49800000000005</v>
      </c>
      <c r="G13" s="103">
        <f t="shared" si="3"/>
        <v>330.49800000000005</v>
      </c>
      <c r="H13" s="103">
        <f t="shared" si="2"/>
        <v>-116.06599999999995</v>
      </c>
    </row>
    <row r="14" spans="1:8" x14ac:dyDescent="0.25">
      <c r="A14" s="157" t="s">
        <v>75</v>
      </c>
      <c r="B14" s="133"/>
      <c r="C14" s="7">
        <v>0.56999999999999995</v>
      </c>
      <c r="D14" s="7">
        <v>-17.87</v>
      </c>
      <c r="E14" s="103">
        <f>E12*10%</f>
        <v>31.745999999999999</v>
      </c>
      <c r="F14" s="103">
        <f t="shared" ref="F14" si="4">F12*10%</f>
        <v>36.722000000000001</v>
      </c>
      <c r="G14" s="103">
        <f t="shared" ref="G14" si="5">G12*10%</f>
        <v>36.722000000000001</v>
      </c>
      <c r="H14" s="103">
        <f t="shared" si="2"/>
        <v>-12.893999999999998</v>
      </c>
    </row>
    <row r="15" spans="1:8" ht="23.25" customHeight="1" x14ac:dyDescent="0.25">
      <c r="A15" s="171" t="s">
        <v>46</v>
      </c>
      <c r="B15" s="172"/>
      <c r="C15" s="35">
        <v>3.45</v>
      </c>
      <c r="D15" s="31">
        <v>-108.89</v>
      </c>
      <c r="E15" s="31">
        <v>193.85</v>
      </c>
      <c r="F15" s="31">
        <v>224.39</v>
      </c>
      <c r="G15" s="31">
        <v>224.39</v>
      </c>
      <c r="H15" s="103">
        <f t="shared" si="2"/>
        <v>-78.350000000000009</v>
      </c>
    </row>
    <row r="16" spans="1:8" x14ac:dyDescent="0.25">
      <c r="A16" s="44" t="s">
        <v>74</v>
      </c>
      <c r="B16" s="45"/>
      <c r="C16" s="7">
        <v>3.1</v>
      </c>
      <c r="D16" s="7">
        <f>D15-D17</f>
        <v>-97.99</v>
      </c>
      <c r="E16" s="103">
        <f>E15-E17</f>
        <v>174.465</v>
      </c>
      <c r="F16" s="103">
        <f t="shared" ref="F16:G16" si="6">F15-F17</f>
        <v>201.95099999999999</v>
      </c>
      <c r="G16" s="103">
        <f t="shared" si="6"/>
        <v>201.95099999999999</v>
      </c>
      <c r="H16" s="103">
        <f t="shared" si="2"/>
        <v>-70.504000000000005</v>
      </c>
    </row>
    <row r="17" spans="1:9" ht="15" customHeight="1" x14ac:dyDescent="0.25">
      <c r="A17" s="157" t="s">
        <v>75</v>
      </c>
      <c r="B17" s="133"/>
      <c r="C17" s="7">
        <v>0.35</v>
      </c>
      <c r="D17" s="7">
        <v>-10.9</v>
      </c>
      <c r="E17" s="103">
        <f>E15*10%</f>
        <v>19.385000000000002</v>
      </c>
      <c r="F17" s="103">
        <f t="shared" ref="F17" si="7">F15*10%</f>
        <v>22.439</v>
      </c>
      <c r="G17" s="103">
        <f t="shared" ref="G17" si="8">G15*10%</f>
        <v>22.439</v>
      </c>
      <c r="H17" s="103">
        <f t="shared" si="2"/>
        <v>-7.8460000000000019</v>
      </c>
    </row>
    <row r="18" spans="1:9" ht="14.25" customHeight="1" x14ac:dyDescent="0.25">
      <c r="A18" s="171" t="s">
        <v>56</v>
      </c>
      <c r="B18" s="172"/>
      <c r="C18" s="42">
        <v>2.37</v>
      </c>
      <c r="D18" s="31">
        <v>-71.77</v>
      </c>
      <c r="E18" s="31">
        <v>133.16</v>
      </c>
      <c r="F18" s="31">
        <v>154.12</v>
      </c>
      <c r="G18" s="31">
        <v>154.12</v>
      </c>
      <c r="H18" s="103">
        <f t="shared" si="2"/>
        <v>-50.809999999999988</v>
      </c>
    </row>
    <row r="19" spans="1:9" ht="13.5" customHeight="1" x14ac:dyDescent="0.25">
      <c r="A19" s="44" t="s">
        <v>74</v>
      </c>
      <c r="B19" s="45"/>
      <c r="C19" s="7">
        <v>2.13</v>
      </c>
      <c r="D19" s="7">
        <f>D18-D20</f>
        <v>-64.59</v>
      </c>
      <c r="E19" s="103">
        <f>E18-E20</f>
        <v>119.84399999999999</v>
      </c>
      <c r="F19" s="103">
        <f t="shared" ref="F19:G19" si="9">F18-F20</f>
        <v>138.708</v>
      </c>
      <c r="G19" s="103">
        <f t="shared" si="9"/>
        <v>138.708</v>
      </c>
      <c r="H19" s="103">
        <f t="shared" si="2"/>
        <v>-45.725999999999999</v>
      </c>
    </row>
    <row r="20" spans="1:9" ht="12.75" customHeight="1" x14ac:dyDescent="0.25">
      <c r="A20" s="157" t="s">
        <v>75</v>
      </c>
      <c r="B20" s="133"/>
      <c r="C20" s="7">
        <v>0.24</v>
      </c>
      <c r="D20" s="7">
        <v>-7.18</v>
      </c>
      <c r="E20" s="103">
        <f>E18*10%</f>
        <v>13.316000000000001</v>
      </c>
      <c r="F20" s="103">
        <f t="shared" ref="F20" si="10">F18*10%</f>
        <v>15.412000000000001</v>
      </c>
      <c r="G20" s="103">
        <f t="shared" ref="G20" si="11">G18*10%</f>
        <v>15.412000000000001</v>
      </c>
      <c r="H20" s="103">
        <f t="shared" si="2"/>
        <v>-5.0839999999999996</v>
      </c>
    </row>
    <row r="21" spans="1:9" ht="14.25" customHeight="1" x14ac:dyDescent="0.25">
      <c r="A21" s="10" t="s">
        <v>114</v>
      </c>
      <c r="B21" s="46"/>
      <c r="C21" s="34">
        <v>4.3600000000000003</v>
      </c>
      <c r="D21" s="7">
        <v>-109.56</v>
      </c>
      <c r="E21" s="7">
        <v>243.28</v>
      </c>
      <c r="F21" s="7">
        <v>269.61</v>
      </c>
      <c r="G21" s="7">
        <v>269.61</v>
      </c>
      <c r="H21" s="103">
        <f t="shared" si="2"/>
        <v>-83.22999999999999</v>
      </c>
    </row>
    <row r="22" spans="1:9" ht="14.25" customHeight="1" x14ac:dyDescent="0.25">
      <c r="A22" s="44" t="s">
        <v>74</v>
      </c>
      <c r="B22" s="45"/>
      <c r="C22" s="7">
        <v>3.29</v>
      </c>
      <c r="D22" s="7">
        <f>D21-D23</f>
        <v>-98.6</v>
      </c>
      <c r="E22" s="103">
        <f>E21-E23</f>
        <v>218.952</v>
      </c>
      <c r="F22" s="103">
        <f t="shared" ref="F22:G22" si="12">F21-F23</f>
        <v>242.649</v>
      </c>
      <c r="G22" s="103">
        <f t="shared" si="12"/>
        <v>242.649</v>
      </c>
      <c r="H22" s="103">
        <f t="shared" si="2"/>
        <v>-74.902999999999992</v>
      </c>
    </row>
    <row r="23" spans="1:9" x14ac:dyDescent="0.25">
      <c r="A23" s="157" t="s">
        <v>75</v>
      </c>
      <c r="B23" s="133"/>
      <c r="C23" s="7">
        <v>0.36</v>
      </c>
      <c r="D23" s="7">
        <v>-10.96</v>
      </c>
      <c r="E23" s="103">
        <f>E21*10%</f>
        <v>24.328000000000003</v>
      </c>
      <c r="F23" s="103">
        <f t="shared" ref="F23" si="13">F21*10%</f>
        <v>26.961000000000002</v>
      </c>
      <c r="G23" s="103">
        <f t="shared" ref="G23" si="14">G21*10%</f>
        <v>26.961000000000002</v>
      </c>
      <c r="H23" s="103">
        <f t="shared" si="2"/>
        <v>-8.3270000000000017</v>
      </c>
    </row>
    <row r="24" spans="1:9" ht="10.5" customHeight="1" x14ac:dyDescent="0.25">
      <c r="A24" s="57"/>
      <c r="B24" s="58"/>
      <c r="C24" s="7"/>
      <c r="D24" s="7"/>
      <c r="E24" s="7"/>
      <c r="F24" s="7"/>
      <c r="G24" s="56"/>
      <c r="H24" s="103"/>
    </row>
    <row r="25" spans="1:9" ht="15.75" customHeight="1" x14ac:dyDescent="0.25">
      <c r="A25" s="158" t="s">
        <v>47</v>
      </c>
      <c r="B25" s="147"/>
      <c r="C25" s="34">
        <v>5.29</v>
      </c>
      <c r="D25" s="34">
        <v>129.15</v>
      </c>
      <c r="E25" s="34">
        <v>297.58999999999997</v>
      </c>
      <c r="F25" s="34">
        <v>344.04</v>
      </c>
      <c r="G25" s="76">
        <f>G27+G26</f>
        <v>1301.6000000000001</v>
      </c>
      <c r="H25" s="104">
        <f>F25-E25+D25+F25-G25</f>
        <v>-781.96</v>
      </c>
    </row>
    <row r="26" spans="1:9" ht="15.75" customHeight="1" x14ac:dyDescent="0.25">
      <c r="A26" s="158" t="s">
        <v>77</v>
      </c>
      <c r="B26" s="136"/>
      <c r="C26" s="34"/>
      <c r="D26" s="34">
        <v>140.66</v>
      </c>
      <c r="E26" s="103">
        <f>E25-E27</f>
        <v>267.83099999999996</v>
      </c>
      <c r="F26" s="103">
        <f t="shared" ref="F26" si="15">F25-F27</f>
        <v>309.63600000000002</v>
      </c>
      <c r="G26" s="34">
        <v>1278.6600000000001</v>
      </c>
      <c r="H26" s="104">
        <f>H25-H27</f>
        <v>-786.55900000000008</v>
      </c>
      <c r="I26" s="101"/>
    </row>
    <row r="27" spans="1:9" ht="14.25" customHeight="1" x14ac:dyDescent="0.25">
      <c r="A27" s="157" t="s">
        <v>75</v>
      </c>
      <c r="B27" s="133"/>
      <c r="C27" s="7">
        <v>0.53</v>
      </c>
      <c r="D27" s="7">
        <v>-11.51</v>
      </c>
      <c r="E27" s="103">
        <f>E25*10%</f>
        <v>29.759</v>
      </c>
      <c r="F27" s="103">
        <f t="shared" ref="F27" si="16">F25*10%</f>
        <v>34.404000000000003</v>
      </c>
      <c r="G27" s="7">
        <v>22.94</v>
      </c>
      <c r="H27" s="104">
        <f>F27-E27+D27+F27-G27</f>
        <v>4.5990000000000073</v>
      </c>
    </row>
    <row r="28" spans="1:9" ht="15" hidden="1" customHeight="1" x14ac:dyDescent="0.25">
      <c r="A28" s="159" t="s">
        <v>48</v>
      </c>
      <c r="B28" s="160"/>
      <c r="C28" s="7">
        <v>5.27</v>
      </c>
      <c r="D28" s="7"/>
      <c r="E28" s="7"/>
      <c r="F28" s="7"/>
      <c r="G28" s="59"/>
      <c r="H28" s="7"/>
    </row>
    <row r="29" spans="1:9" ht="15" customHeight="1" x14ac:dyDescent="0.25">
      <c r="A29" s="97"/>
      <c r="B29" s="98"/>
      <c r="C29" s="7"/>
      <c r="D29" s="7"/>
      <c r="E29" s="7"/>
      <c r="F29" s="7"/>
      <c r="G29" s="61"/>
      <c r="H29" s="7"/>
    </row>
    <row r="30" spans="1:9" ht="15" customHeight="1" x14ac:dyDescent="0.25">
      <c r="A30" s="167" t="s">
        <v>124</v>
      </c>
      <c r="B30" s="140"/>
      <c r="C30" s="7"/>
      <c r="D30" s="34">
        <v>-33.770000000000003</v>
      </c>
      <c r="E30" s="34">
        <f>E32+E33+E34+E35</f>
        <v>74.05</v>
      </c>
      <c r="F30" s="34">
        <f>F32+F33+F34+F35</f>
        <v>85.7</v>
      </c>
      <c r="G30" s="102">
        <v>85.7</v>
      </c>
      <c r="H30" s="34">
        <f>F30-E30+D30+F30-G30</f>
        <v>-22.119999999999997</v>
      </c>
    </row>
    <row r="31" spans="1:9" ht="15" customHeight="1" x14ac:dyDescent="0.25">
      <c r="A31" s="95" t="s">
        <v>125</v>
      </c>
      <c r="B31" s="96"/>
      <c r="C31" s="7"/>
      <c r="D31" s="7"/>
      <c r="E31" s="7"/>
      <c r="F31" s="7"/>
      <c r="G31" s="61"/>
      <c r="H31" s="7"/>
    </row>
    <row r="32" spans="1:9" ht="15" customHeight="1" x14ac:dyDescent="0.25">
      <c r="A32" s="168" t="s">
        <v>126</v>
      </c>
      <c r="B32" s="169"/>
      <c r="C32" s="7"/>
      <c r="D32" s="7">
        <v>-2.16</v>
      </c>
      <c r="E32" s="7">
        <v>6.71</v>
      </c>
      <c r="F32" s="7">
        <v>7.2</v>
      </c>
      <c r="G32" s="7">
        <v>7.2</v>
      </c>
      <c r="H32" s="7">
        <f>F32-E32</f>
        <v>0.49000000000000021</v>
      </c>
    </row>
    <row r="33" spans="1:8" ht="15" customHeight="1" x14ac:dyDescent="0.25">
      <c r="A33" s="168" t="s">
        <v>128</v>
      </c>
      <c r="B33" s="169"/>
      <c r="C33" s="7"/>
      <c r="D33" s="7">
        <v>-11.21</v>
      </c>
      <c r="E33" s="7">
        <v>30.5</v>
      </c>
      <c r="F33" s="7">
        <v>33.700000000000003</v>
      </c>
      <c r="G33" s="7">
        <v>33.700000000000003</v>
      </c>
      <c r="H33" s="7">
        <f t="shared" ref="H33:H35" si="17">F33-E33</f>
        <v>3.2000000000000028</v>
      </c>
    </row>
    <row r="34" spans="1:8" ht="15" customHeight="1" x14ac:dyDescent="0.25">
      <c r="A34" s="168" t="s">
        <v>129</v>
      </c>
      <c r="B34" s="169"/>
      <c r="C34" s="7"/>
      <c r="D34" s="7">
        <v>-18.760000000000002</v>
      </c>
      <c r="E34" s="7">
        <v>30.43</v>
      </c>
      <c r="F34" s="7">
        <v>38.1</v>
      </c>
      <c r="G34" s="7">
        <v>38.1</v>
      </c>
      <c r="H34" s="7">
        <f t="shared" si="17"/>
        <v>7.6700000000000017</v>
      </c>
    </row>
    <row r="35" spans="1:8" ht="15" customHeight="1" x14ac:dyDescent="0.25">
      <c r="A35" s="168" t="s">
        <v>127</v>
      </c>
      <c r="B35" s="169"/>
      <c r="C35" s="7"/>
      <c r="D35" s="7">
        <v>-1.64</v>
      </c>
      <c r="E35" s="7">
        <v>6.41</v>
      </c>
      <c r="F35" s="7">
        <v>6.7</v>
      </c>
      <c r="G35" s="7">
        <v>6.7</v>
      </c>
      <c r="H35" s="7">
        <f t="shared" si="17"/>
        <v>0.29000000000000004</v>
      </c>
    </row>
    <row r="36" spans="1:8" ht="18" customHeight="1" x14ac:dyDescent="0.25">
      <c r="A36" s="146" t="s">
        <v>107</v>
      </c>
      <c r="B36" s="147"/>
      <c r="C36" s="7"/>
      <c r="D36" s="7"/>
      <c r="E36" s="34">
        <f>E8+E25+E30</f>
        <v>1259.3899999999999</v>
      </c>
      <c r="F36" s="34">
        <f>F8+F25+F30</f>
        <v>1445.0800000000002</v>
      </c>
      <c r="G36" s="34">
        <f>G8+G25+G30</f>
        <v>2402.64</v>
      </c>
      <c r="H36" s="7"/>
    </row>
    <row r="37" spans="1:8" ht="15" customHeight="1" x14ac:dyDescent="0.25">
      <c r="A37" s="146" t="s">
        <v>108</v>
      </c>
      <c r="B37" s="147"/>
      <c r="C37" s="7"/>
      <c r="D37" s="7"/>
      <c r="E37" s="7"/>
      <c r="F37" s="7"/>
      <c r="G37" s="61"/>
      <c r="H37" s="7"/>
    </row>
    <row r="38" spans="1:8" ht="0.75" hidden="1" customHeight="1" x14ac:dyDescent="0.25">
      <c r="A38" s="161" t="s">
        <v>121</v>
      </c>
      <c r="B38" s="162"/>
      <c r="C38" s="127"/>
      <c r="D38" s="127">
        <v>74.08</v>
      </c>
      <c r="E38" s="127">
        <v>23.04</v>
      </c>
      <c r="F38" s="127">
        <v>23.04</v>
      </c>
      <c r="G38" s="143">
        <v>3.92</v>
      </c>
      <c r="H38" s="34">
        <f>F38-E38+D38+F38-G38</f>
        <v>93.2</v>
      </c>
    </row>
    <row r="39" spans="1:8" ht="7.5" customHeight="1" x14ac:dyDescent="0.25">
      <c r="A39" s="163"/>
      <c r="B39" s="164"/>
      <c r="C39" s="155"/>
      <c r="D39" s="155"/>
      <c r="E39" s="155"/>
      <c r="F39" s="155"/>
      <c r="G39" s="154"/>
      <c r="H39" s="121">
        <f>F38-E38+D38+F38-G38</f>
        <v>93.2</v>
      </c>
    </row>
    <row r="40" spans="1:8" ht="6.75" customHeight="1" x14ac:dyDescent="0.25">
      <c r="A40" s="163"/>
      <c r="B40" s="164"/>
      <c r="C40" s="155"/>
      <c r="D40" s="155"/>
      <c r="E40" s="155"/>
      <c r="F40" s="155"/>
      <c r="G40" s="154"/>
      <c r="H40" s="122"/>
    </row>
    <row r="41" spans="1:8" ht="8.25" customHeight="1" x14ac:dyDescent="0.25">
      <c r="A41" s="165"/>
      <c r="B41" s="166"/>
      <c r="C41" s="128"/>
      <c r="D41" s="128"/>
      <c r="E41" s="128"/>
      <c r="F41" s="128"/>
      <c r="G41" s="144"/>
      <c r="H41" s="123"/>
    </row>
    <row r="42" spans="1:8" ht="8.25" customHeight="1" x14ac:dyDescent="0.25">
      <c r="A42" s="148" t="s">
        <v>77</v>
      </c>
      <c r="B42" s="175"/>
      <c r="C42" s="81"/>
      <c r="D42" s="127">
        <v>75.41</v>
      </c>
      <c r="E42" s="127">
        <f>E38-E44</f>
        <v>19.119999999999997</v>
      </c>
      <c r="F42" s="127">
        <f>F38-F44</f>
        <v>19.119999999999997</v>
      </c>
      <c r="G42" s="127">
        <v>0</v>
      </c>
      <c r="H42" s="121">
        <f>F42-E42+D42+F42-G42</f>
        <v>94.53</v>
      </c>
    </row>
    <row r="43" spans="1:8" ht="8.25" customHeight="1" x14ac:dyDescent="0.25">
      <c r="A43" s="176"/>
      <c r="B43" s="177"/>
      <c r="C43" s="81"/>
      <c r="D43" s="128"/>
      <c r="E43" s="128"/>
      <c r="F43" s="128"/>
      <c r="G43" s="156"/>
      <c r="H43" s="123"/>
    </row>
    <row r="44" spans="1:8" ht="8.25" customHeight="1" x14ac:dyDescent="0.25">
      <c r="A44" s="148" t="s">
        <v>57</v>
      </c>
      <c r="B44" s="149"/>
      <c r="C44" s="127"/>
      <c r="D44" s="127">
        <v>-1.33</v>
      </c>
      <c r="E44" s="127">
        <v>3.92</v>
      </c>
      <c r="F44" s="127">
        <v>3.92</v>
      </c>
      <c r="G44" s="143">
        <v>3.92</v>
      </c>
      <c r="H44" s="121">
        <f>F44-E44+D44+F44-G44</f>
        <v>-1.33</v>
      </c>
    </row>
    <row r="45" spans="1:8" ht="4.5" customHeight="1" x14ac:dyDescent="0.25">
      <c r="A45" s="150"/>
      <c r="B45" s="151"/>
      <c r="C45" s="128"/>
      <c r="D45" s="128"/>
      <c r="E45" s="128"/>
      <c r="F45" s="128"/>
      <c r="G45" s="144"/>
      <c r="H45" s="123"/>
    </row>
    <row r="46" spans="1:8" ht="8.25" customHeight="1" x14ac:dyDescent="0.25">
      <c r="A46" s="161" t="s">
        <v>122</v>
      </c>
      <c r="B46" s="162"/>
      <c r="C46" s="127"/>
      <c r="D46" s="121">
        <v>78.7</v>
      </c>
      <c r="E46" s="121">
        <v>129.99</v>
      </c>
      <c r="F46" s="121">
        <v>129.99</v>
      </c>
      <c r="G46" s="124">
        <v>61.1</v>
      </c>
      <c r="H46" s="121">
        <f>F46-E46+D46+F46-G46</f>
        <v>147.59</v>
      </c>
    </row>
    <row r="47" spans="1:8" ht="8.25" customHeight="1" x14ac:dyDescent="0.25">
      <c r="A47" s="163"/>
      <c r="B47" s="164"/>
      <c r="C47" s="155"/>
      <c r="D47" s="122"/>
      <c r="E47" s="122"/>
      <c r="F47" s="122"/>
      <c r="G47" s="125"/>
      <c r="H47" s="122"/>
    </row>
    <row r="48" spans="1:8" ht="4.5" customHeight="1" x14ac:dyDescent="0.25">
      <c r="A48" s="165"/>
      <c r="B48" s="166"/>
      <c r="C48" s="128"/>
      <c r="D48" s="123"/>
      <c r="E48" s="123"/>
      <c r="F48" s="123"/>
      <c r="G48" s="126"/>
      <c r="H48" s="123"/>
    </row>
    <row r="49" spans="1:10" ht="6" customHeight="1" x14ac:dyDescent="0.25">
      <c r="A49" s="148" t="s">
        <v>112</v>
      </c>
      <c r="B49" s="149"/>
      <c r="C49" s="127"/>
      <c r="D49" s="127">
        <v>-1</v>
      </c>
      <c r="E49" s="127">
        <v>61.1</v>
      </c>
      <c r="F49" s="127">
        <v>61.1</v>
      </c>
      <c r="G49" s="127">
        <v>61.1</v>
      </c>
      <c r="H49" s="121">
        <v>-1</v>
      </c>
    </row>
    <row r="50" spans="1:10" ht="9.75" customHeight="1" x14ac:dyDescent="0.25">
      <c r="A50" s="150"/>
      <c r="B50" s="151"/>
      <c r="C50" s="128"/>
      <c r="D50" s="128"/>
      <c r="E50" s="128"/>
      <c r="F50" s="128"/>
      <c r="G50" s="128"/>
      <c r="H50" s="123"/>
    </row>
    <row r="51" spans="1:10" ht="13.5" customHeight="1" x14ac:dyDescent="0.25">
      <c r="A51" s="146" t="s">
        <v>113</v>
      </c>
      <c r="B51" s="147"/>
      <c r="C51" s="7" t="s">
        <v>123</v>
      </c>
      <c r="D51" s="82">
        <v>6.5</v>
      </c>
      <c r="E51" s="82">
        <v>2.4</v>
      </c>
      <c r="F51" s="82">
        <v>2.4</v>
      </c>
      <c r="G51" s="83">
        <v>0.4</v>
      </c>
      <c r="H51" s="34">
        <f>F51-E51+D51+F51-G51</f>
        <v>8.5</v>
      </c>
    </row>
    <row r="52" spans="1:10" ht="8.25" customHeight="1" x14ac:dyDescent="0.25">
      <c r="A52" s="148" t="s">
        <v>78</v>
      </c>
      <c r="B52" s="149"/>
      <c r="C52" s="152"/>
      <c r="D52" s="127">
        <v>0</v>
      </c>
      <c r="E52" s="127">
        <v>0.4</v>
      </c>
      <c r="F52" s="127">
        <v>0.4</v>
      </c>
      <c r="G52" s="143">
        <v>0.4</v>
      </c>
      <c r="H52" s="121">
        <f>F52-E52+D52+F52-G52</f>
        <v>0</v>
      </c>
    </row>
    <row r="53" spans="1:10" ht="7.5" customHeight="1" x14ac:dyDescent="0.25">
      <c r="A53" s="150"/>
      <c r="B53" s="151"/>
      <c r="C53" s="153"/>
      <c r="D53" s="128"/>
      <c r="E53" s="128"/>
      <c r="F53" s="128"/>
      <c r="G53" s="144"/>
      <c r="H53" s="145"/>
    </row>
    <row r="54" spans="1:10" ht="20.25" customHeight="1" x14ac:dyDescent="0.25">
      <c r="A54" s="139" t="s">
        <v>107</v>
      </c>
      <c r="B54" s="140"/>
      <c r="C54" s="7"/>
      <c r="D54" s="7"/>
      <c r="E54" s="84">
        <f>E36+E38+E46+E51</f>
        <v>1414.82</v>
      </c>
      <c r="F54" s="84">
        <f>F36+F38+F46+F51</f>
        <v>1600.5100000000002</v>
      </c>
      <c r="G54" s="84">
        <f>G36+G38+G46+G51</f>
        <v>2468.06</v>
      </c>
      <c r="H54" s="7"/>
    </row>
    <row r="55" spans="1:10" ht="18" customHeight="1" x14ac:dyDescent="0.25">
      <c r="A55" s="141" t="s">
        <v>118</v>
      </c>
      <c r="B55" s="142"/>
      <c r="C55" s="85"/>
      <c r="D55" s="85">
        <v>-214.28</v>
      </c>
      <c r="E55" s="86"/>
      <c r="F55" s="86"/>
      <c r="G55" s="85"/>
      <c r="H55" s="85">
        <f>F54-E54+D55+F54-G54</f>
        <v>-896.13999999999942</v>
      </c>
    </row>
    <row r="56" spans="1:10" ht="23.25" customHeight="1" x14ac:dyDescent="0.25">
      <c r="A56" s="141" t="s">
        <v>134</v>
      </c>
      <c r="B56" s="141"/>
      <c r="C56" s="87"/>
      <c r="D56" s="87"/>
      <c r="E56" s="88"/>
      <c r="F56" s="89"/>
      <c r="G56" s="89"/>
      <c r="H56" s="88">
        <f>H57+H58</f>
        <v>-896.13999999999987</v>
      </c>
    </row>
    <row r="57" spans="1:10" ht="21.75" customHeight="1" x14ac:dyDescent="0.25">
      <c r="A57" s="90" t="s">
        <v>116</v>
      </c>
      <c r="B57" s="90"/>
      <c r="C57" s="87"/>
      <c r="D57" s="87"/>
      <c r="E57" s="88"/>
      <c r="F57" s="89"/>
      <c r="G57" s="89"/>
      <c r="H57" s="86">
        <f>H26+H42+H46-H49+H51</f>
        <v>-534.93900000000008</v>
      </c>
    </row>
    <row r="58" spans="1:10" ht="24.75" customHeight="1" x14ac:dyDescent="0.25">
      <c r="A58" s="91" t="s">
        <v>117</v>
      </c>
      <c r="B58" s="92"/>
      <c r="C58" s="87"/>
      <c r="D58" s="87"/>
      <c r="E58" s="88"/>
      <c r="F58" s="89"/>
      <c r="G58" s="89"/>
      <c r="H58" s="88">
        <f>H8+H27+H30+H44+H49</f>
        <v>-361.20099999999985</v>
      </c>
    </row>
    <row r="59" spans="1:10" ht="16.5" customHeight="1" x14ac:dyDescent="0.25">
      <c r="A59" s="62"/>
      <c r="B59" s="62"/>
      <c r="C59" s="26"/>
      <c r="D59" s="26"/>
      <c r="E59" s="63"/>
      <c r="F59" s="63"/>
      <c r="G59" s="63"/>
      <c r="H59" s="48"/>
    </row>
    <row r="60" spans="1:10" ht="14.25" customHeight="1" x14ac:dyDescent="0.25">
      <c r="A60" s="137"/>
      <c r="B60" s="138"/>
      <c r="C60" s="138"/>
      <c r="D60" s="138"/>
      <c r="E60" s="138"/>
      <c r="F60" s="138"/>
      <c r="G60" s="138"/>
      <c r="H60" s="138"/>
      <c r="J60" s="70"/>
    </row>
    <row r="61" spans="1:10" ht="14.25" customHeight="1" x14ac:dyDescent="0.25">
      <c r="A61" s="64"/>
      <c r="B61" s="65"/>
      <c r="C61" s="65"/>
      <c r="D61" s="65"/>
      <c r="E61" s="65"/>
      <c r="F61" s="65"/>
      <c r="G61" s="65"/>
      <c r="H61" s="65"/>
    </row>
    <row r="62" spans="1:10" x14ac:dyDescent="0.25">
      <c r="A62" s="20" t="s">
        <v>135</v>
      </c>
      <c r="D62" s="22"/>
      <c r="E62" s="22"/>
      <c r="F62" s="22"/>
      <c r="G62" s="22"/>
    </row>
    <row r="63" spans="1:10" x14ac:dyDescent="0.25">
      <c r="A63" s="131" t="s">
        <v>61</v>
      </c>
      <c r="B63" s="133"/>
      <c r="C63" s="133"/>
      <c r="D63" s="106"/>
      <c r="E63" s="36" t="s">
        <v>62</v>
      </c>
      <c r="F63" s="36" t="s">
        <v>63</v>
      </c>
      <c r="G63" s="36" t="s">
        <v>109</v>
      </c>
      <c r="H63" s="6" t="s">
        <v>110</v>
      </c>
    </row>
    <row r="64" spans="1:10" x14ac:dyDescent="0.25">
      <c r="A64" s="134" t="s">
        <v>136</v>
      </c>
      <c r="B64" s="135"/>
      <c r="C64" s="135"/>
      <c r="D64" s="136"/>
      <c r="E64" s="37">
        <v>43435</v>
      </c>
      <c r="F64" s="36" t="s">
        <v>137</v>
      </c>
      <c r="G64" s="38">
        <v>1278.6600000000001</v>
      </c>
      <c r="H64" s="6" t="s">
        <v>138</v>
      </c>
      <c r="I64" s="18"/>
    </row>
    <row r="65" spans="1:9" x14ac:dyDescent="0.25">
      <c r="A65" s="134"/>
      <c r="B65" s="135"/>
      <c r="C65" s="135"/>
      <c r="D65" s="136"/>
      <c r="E65" s="37"/>
      <c r="F65" s="36"/>
      <c r="G65" s="38"/>
      <c r="H65" s="6"/>
      <c r="I65" s="18"/>
    </row>
    <row r="66" spans="1:9" x14ac:dyDescent="0.25">
      <c r="A66" s="93"/>
      <c r="B66" s="94"/>
      <c r="C66" s="94"/>
      <c r="D66" s="94"/>
      <c r="E66" s="99"/>
      <c r="F66" s="99"/>
      <c r="G66" s="100">
        <f>SUM(G64:G65)</f>
        <v>1278.6600000000001</v>
      </c>
      <c r="H66" s="99"/>
      <c r="I66" s="18"/>
    </row>
    <row r="67" spans="1:9" x14ac:dyDescent="0.25">
      <c r="A67" s="47"/>
      <c r="B67" s="48"/>
      <c r="C67" s="48"/>
      <c r="D67" s="48"/>
      <c r="E67" s="68"/>
      <c r="F67" s="49"/>
      <c r="G67" s="69"/>
      <c r="H67" s="11"/>
      <c r="I67" s="18"/>
    </row>
    <row r="68" spans="1:9" x14ac:dyDescent="0.25">
      <c r="A68" s="20" t="s">
        <v>49</v>
      </c>
      <c r="D68" s="22"/>
      <c r="E68" s="22"/>
      <c r="F68" s="22"/>
      <c r="G68" s="22"/>
    </row>
    <row r="69" spans="1:9" x14ac:dyDescent="0.25">
      <c r="A69" s="20" t="s">
        <v>50</v>
      </c>
      <c r="D69" s="22"/>
      <c r="E69" s="22"/>
      <c r="F69" s="22"/>
      <c r="G69" s="22"/>
    </row>
    <row r="70" spans="1:9" ht="23.25" customHeight="1" x14ac:dyDescent="0.25">
      <c r="A70" s="131" t="s">
        <v>65</v>
      </c>
      <c r="B70" s="133"/>
      <c r="C70" s="133"/>
      <c r="D70" s="133"/>
      <c r="E70" s="106"/>
      <c r="F70" s="40" t="s">
        <v>63</v>
      </c>
      <c r="G70" s="39" t="s">
        <v>64</v>
      </c>
    </row>
    <row r="71" spans="1:9" x14ac:dyDescent="0.25">
      <c r="A71" s="134"/>
      <c r="B71" s="135"/>
      <c r="C71" s="135"/>
      <c r="D71" s="135"/>
      <c r="E71" s="136"/>
      <c r="F71" s="36" t="s">
        <v>59</v>
      </c>
      <c r="G71" s="36" t="s">
        <v>59</v>
      </c>
    </row>
    <row r="72" spans="1:9" x14ac:dyDescent="0.25">
      <c r="A72" s="47"/>
      <c r="B72" s="48"/>
      <c r="C72" s="48"/>
      <c r="D72" s="48"/>
      <c r="E72" s="48"/>
      <c r="F72" s="49"/>
      <c r="G72" s="49"/>
    </row>
    <row r="73" spans="1:9" x14ac:dyDescent="0.25">
      <c r="A73" s="53" t="s">
        <v>79</v>
      </c>
      <c r="B73" s="54"/>
      <c r="C73" s="54"/>
      <c r="D73" s="54"/>
      <c r="E73" s="54"/>
      <c r="F73" s="36"/>
      <c r="G73" s="36"/>
    </row>
    <row r="74" spans="1:9" x14ac:dyDescent="0.25">
      <c r="A74" s="131" t="s">
        <v>80</v>
      </c>
      <c r="B74" s="132"/>
      <c r="C74" s="105" t="s">
        <v>81</v>
      </c>
      <c r="D74" s="132"/>
      <c r="E74" s="36" t="s">
        <v>82</v>
      </c>
      <c r="F74" s="36" t="s">
        <v>83</v>
      </c>
      <c r="G74" s="36" t="s">
        <v>84</v>
      </c>
    </row>
    <row r="75" spans="1:9" x14ac:dyDescent="0.25">
      <c r="A75" s="131" t="s">
        <v>105</v>
      </c>
      <c r="B75" s="132"/>
      <c r="C75" s="105" t="s">
        <v>59</v>
      </c>
      <c r="D75" s="106"/>
      <c r="E75" s="36">
        <v>2</v>
      </c>
      <c r="F75" s="36" t="s">
        <v>59</v>
      </c>
      <c r="G75" s="36" t="s">
        <v>59</v>
      </c>
    </row>
    <row r="76" spans="1:9" x14ac:dyDescent="0.25">
      <c r="A76" s="50"/>
      <c r="B76" s="51"/>
      <c r="C76" s="26"/>
      <c r="D76" s="52"/>
      <c r="E76" s="49"/>
      <c r="F76" s="49"/>
      <c r="G76" s="49"/>
    </row>
    <row r="77" spans="1:9" x14ac:dyDescent="0.25">
      <c r="A77" s="20"/>
      <c r="D77" s="22"/>
      <c r="E77" s="22"/>
      <c r="F77" s="22"/>
      <c r="G77" s="22"/>
    </row>
    <row r="78" spans="1:9" x14ac:dyDescent="0.25">
      <c r="A78" s="20" t="s">
        <v>139</v>
      </c>
      <c r="D78" s="22"/>
      <c r="E78" s="22"/>
      <c r="F78" s="22"/>
      <c r="G78" s="22"/>
    </row>
    <row r="79" spans="1:9" x14ac:dyDescent="0.25">
      <c r="A79" s="129" t="s">
        <v>140</v>
      </c>
      <c r="B79" s="130"/>
      <c r="C79" s="130"/>
      <c r="D79" s="130"/>
      <c r="E79" s="130"/>
      <c r="F79" s="130"/>
      <c r="G79" s="130"/>
    </row>
    <row r="80" spans="1:9" ht="24.75" customHeight="1" x14ac:dyDescent="0.25">
      <c r="A80" s="130"/>
      <c r="B80" s="130"/>
      <c r="C80" s="130"/>
      <c r="D80" s="130"/>
      <c r="E80" s="130"/>
      <c r="F80" s="130"/>
      <c r="G80" s="130"/>
    </row>
    <row r="81" spans="1:7" x14ac:dyDescent="0.25">
      <c r="A81" s="67"/>
      <c r="B81" s="67"/>
      <c r="C81" s="67"/>
      <c r="D81" s="67"/>
      <c r="E81" s="67"/>
      <c r="F81" s="67"/>
      <c r="G81" s="67"/>
    </row>
    <row r="82" spans="1:7" x14ac:dyDescent="0.25">
      <c r="A82" s="67"/>
      <c r="B82" s="67"/>
      <c r="C82" s="67"/>
      <c r="D82" s="67"/>
      <c r="E82" s="67"/>
      <c r="F82" s="67"/>
      <c r="G82" s="67"/>
    </row>
    <row r="83" spans="1:7" x14ac:dyDescent="0.25">
      <c r="A83" s="60"/>
      <c r="B83" s="60"/>
      <c r="C83" s="60"/>
      <c r="D83" s="60"/>
      <c r="E83" s="60"/>
      <c r="F83" s="60"/>
      <c r="G83" s="60"/>
    </row>
    <row r="84" spans="1:7" x14ac:dyDescent="0.25">
      <c r="A84" s="22" t="s">
        <v>85</v>
      </c>
      <c r="B84" s="55"/>
    </row>
    <row r="85" spans="1:7" x14ac:dyDescent="0.25">
      <c r="A85" s="22" t="s">
        <v>86</v>
      </c>
      <c r="B85" s="55"/>
      <c r="E85" s="22" t="s">
        <v>88</v>
      </c>
    </row>
    <row r="86" spans="1:7" x14ac:dyDescent="0.25">
      <c r="A86" s="22" t="s">
        <v>87</v>
      </c>
      <c r="B86" s="55"/>
    </row>
    <row r="87" spans="1:7" x14ac:dyDescent="0.25">
      <c r="A87" s="22"/>
      <c r="B87" s="55"/>
    </row>
    <row r="88" spans="1:7" x14ac:dyDescent="0.25">
      <c r="A88" s="18" t="s">
        <v>89</v>
      </c>
    </row>
    <row r="89" spans="1:7" x14ac:dyDescent="0.25">
      <c r="A89" s="18" t="s">
        <v>90</v>
      </c>
    </row>
    <row r="90" spans="1:7" x14ac:dyDescent="0.25">
      <c r="A90" s="18" t="s">
        <v>91</v>
      </c>
    </row>
    <row r="91" spans="1:7" x14ac:dyDescent="0.25">
      <c r="A91" s="18" t="s">
        <v>92</v>
      </c>
    </row>
    <row r="92" spans="1:7" x14ac:dyDescent="0.25">
      <c r="A92" s="18"/>
    </row>
  </sheetData>
  <mergeCells count="80">
    <mergeCell ref="C44:C45"/>
    <mergeCell ref="A42:B43"/>
    <mergeCell ref="D42:D43"/>
    <mergeCell ref="F52:F53"/>
    <mergeCell ref="C46:C48"/>
    <mergeCell ref="D46:D48"/>
    <mergeCell ref="E46:E48"/>
    <mergeCell ref="F46:F48"/>
    <mergeCell ref="A46:B48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23:B23"/>
    <mergeCell ref="A25:B25"/>
    <mergeCell ref="A28:B28"/>
    <mergeCell ref="A38:B41"/>
    <mergeCell ref="C38:C41"/>
    <mergeCell ref="A27:B27"/>
    <mergeCell ref="A36:B36"/>
    <mergeCell ref="A30:B30"/>
    <mergeCell ref="A32:B32"/>
    <mergeCell ref="A33:B33"/>
    <mergeCell ref="A34:B34"/>
    <mergeCell ref="A35:B35"/>
    <mergeCell ref="A26:B26"/>
    <mergeCell ref="G38:G41"/>
    <mergeCell ref="A37:B37"/>
    <mergeCell ref="H39:H41"/>
    <mergeCell ref="H42:H43"/>
    <mergeCell ref="H44:H45"/>
    <mergeCell ref="G44:G45"/>
    <mergeCell ref="D38:D41"/>
    <mergeCell ref="E42:E43"/>
    <mergeCell ref="F42:F43"/>
    <mergeCell ref="G42:G43"/>
    <mergeCell ref="D44:D45"/>
    <mergeCell ref="E44:E45"/>
    <mergeCell ref="E38:E41"/>
    <mergeCell ref="F38:F41"/>
    <mergeCell ref="F44:F45"/>
    <mergeCell ref="A44:B45"/>
    <mergeCell ref="G52:G53"/>
    <mergeCell ref="A65:D65"/>
    <mergeCell ref="H52:H53"/>
    <mergeCell ref="A51:B51"/>
    <mergeCell ref="A49:B50"/>
    <mergeCell ref="C49:C50"/>
    <mergeCell ref="D49:D50"/>
    <mergeCell ref="E49:E50"/>
    <mergeCell ref="F49:F50"/>
    <mergeCell ref="A52:B53"/>
    <mergeCell ref="C52:C53"/>
    <mergeCell ref="D52:D53"/>
    <mergeCell ref="E52:E53"/>
    <mergeCell ref="A56:B56"/>
    <mergeCell ref="H46:H48"/>
    <mergeCell ref="G46:G48"/>
    <mergeCell ref="G49:G50"/>
    <mergeCell ref="H49:H50"/>
    <mergeCell ref="A79:G80"/>
    <mergeCell ref="A74:B74"/>
    <mergeCell ref="A75:B75"/>
    <mergeCell ref="C74:D74"/>
    <mergeCell ref="C75:D75"/>
    <mergeCell ref="A70:E70"/>
    <mergeCell ref="A71:E71"/>
    <mergeCell ref="A63:D63"/>
    <mergeCell ref="A64:D64"/>
    <mergeCell ref="A60:H60"/>
    <mergeCell ref="A54:B54"/>
    <mergeCell ref="A55:B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2019-01-30T01:23:42Z</cp:lastPrinted>
  <dcterms:created xsi:type="dcterms:W3CDTF">2013-02-18T04:38:06Z</dcterms:created>
  <dcterms:modified xsi:type="dcterms:W3CDTF">2019-02-11T00:06:49Z</dcterms:modified>
</cp:coreProperties>
</file>