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8" l="1"/>
  <c r="H51" i="8"/>
  <c r="G10" i="8"/>
  <c r="G33" i="8"/>
  <c r="G59" i="8"/>
  <c r="G12" i="8"/>
  <c r="G15" i="8"/>
  <c r="G18" i="8"/>
  <c r="G21" i="8"/>
  <c r="G27" i="8"/>
  <c r="G24" i="8"/>
  <c r="G8" i="8"/>
  <c r="F8" i="8"/>
  <c r="F36" i="8"/>
  <c r="F42" i="8"/>
  <c r="F48" i="8"/>
  <c r="F34" i="8"/>
  <c r="G34" i="8"/>
  <c r="G32" i="8"/>
  <c r="G38" i="8"/>
  <c r="G39" i="8"/>
  <c r="G40" i="8"/>
  <c r="G41" i="8"/>
  <c r="G36" i="8"/>
  <c r="G42" i="8"/>
  <c r="G48" i="8"/>
  <c r="E8" i="8"/>
  <c r="E36" i="8"/>
  <c r="E42" i="8"/>
  <c r="E48" i="8"/>
  <c r="H32" i="8"/>
  <c r="H44" i="8"/>
  <c r="H46" i="8"/>
  <c r="H8" i="8"/>
  <c r="H36" i="8"/>
  <c r="D49" i="8"/>
  <c r="H48" i="8"/>
  <c r="H39" i="8"/>
  <c r="H40" i="8"/>
  <c r="H41" i="8"/>
  <c r="H38" i="8"/>
  <c r="G30" i="8"/>
  <c r="F30" i="8"/>
  <c r="E30" i="8"/>
  <c r="E29" i="8"/>
  <c r="E26" i="8"/>
  <c r="F23" i="8"/>
  <c r="E23" i="8"/>
  <c r="C30" i="8"/>
  <c r="C29" i="8"/>
  <c r="H28" i="8"/>
  <c r="H27" i="8"/>
  <c r="C34" i="8"/>
  <c r="C33" i="8"/>
  <c r="C26" i="8"/>
  <c r="C25" i="8"/>
  <c r="C23" i="8"/>
  <c r="C22" i="8"/>
  <c r="C20" i="8"/>
  <c r="C19" i="8"/>
  <c r="C17" i="8"/>
  <c r="C16" i="8"/>
  <c r="C14" i="8"/>
  <c r="C13" i="8"/>
  <c r="C8" i="8"/>
  <c r="C10" i="8"/>
  <c r="G29" i="8"/>
  <c r="G26" i="8"/>
  <c r="G25" i="8"/>
  <c r="G23" i="8"/>
  <c r="G22" i="8"/>
  <c r="G20" i="8"/>
  <c r="G19" i="8"/>
  <c r="G17" i="8"/>
  <c r="G16" i="8"/>
  <c r="G14" i="8"/>
  <c r="G13" i="8"/>
  <c r="F29" i="8"/>
  <c r="E25" i="8"/>
  <c r="F26" i="8"/>
  <c r="F25" i="8"/>
  <c r="E34" i="8"/>
  <c r="F33" i="8"/>
  <c r="E3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C9" i="8"/>
  <c r="G9" i="8"/>
  <c r="H34" i="8"/>
  <c r="H33" i="8"/>
  <c r="H49" i="8"/>
  <c r="E13" i="8"/>
  <c r="H30" i="8"/>
  <c r="H29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<sst xmlns="http://schemas.openxmlformats.org/spreadsheetml/2006/main" count="173" uniqueCount="151">
  <si>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</si>
  <si>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</si>
  <si>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</si>
  <si>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</si>
  <si>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</si>
  <si>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</si>
  <si>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</si>
  <si>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</si>
  <si>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</si>
  <si>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</si>
  <si>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</si>
  <si>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</si>
  <si>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</si>
  <si>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</si>
  <si>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</si>
  <si>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</si>
  <si>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</si>
  <si>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</si>
  <si>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</si>
  <si>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</si>
  <si>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</si>
  <si>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</si>
  <si>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</si>
  <si>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</si>
  <si>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</si>
  <si>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</si>
  <si>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</si>
  <si>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</si>
  <si>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</si>
  <si>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</si>
  <si>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</si>
  <si>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</si>
  <si>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</si>
  <si>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</si>
  <si>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</si>
  <si>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</si>
  <si>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</si>
  <si>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</si>
  <si>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</si>
  <si>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</si>
  <si>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</si>
  <si>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</si>
  <si>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</si>
  <si>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</si>
  <si>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</si>
  <si>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</si>
  <si>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</si>
  <si>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</si>
  <si>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</si>
  <si>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</si>
  <si>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</si>
  <si>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</si>
  <si>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</si>
  <si>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</si>
  <si>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</si>
  <si>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</si>
  <si>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</si>
  <si>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</si>
  <si>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</si>
  <si>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</si>
  <si>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</si>
  <si>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</si>
  <si>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</si>
  <si>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</si>
  <si>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</si>
  <si>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</si>
  <si>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</si>
  <si>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</si>
  <si>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</si>
  <si>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</si>
  <si>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</si>
  <si>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</si>
  <si>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</si>
  <si>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</si>
  <si>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</si>
  <si>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</si>
  <si>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</si>
  <si>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</si>
  <si>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</si>
  <si>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</si>
  <si>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</si>
  <si>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</si>
  <si>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</si>
  <si>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</si>
  <si>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№ 45 по ул. Луговой</t>
  </si>
  <si>
    <t>ООО " Территория"</t>
  </si>
  <si>
    <t>ООО " Жилспецсервис - 1"</t>
  </si>
  <si>
    <t>Луговая,75А</t>
  </si>
  <si>
    <t>244 -13-35</t>
  </si>
  <si>
    <t>10 этажей</t>
  </si>
  <si>
    <t>1 подъезд</t>
  </si>
  <si>
    <t>1 лифт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</si>
  <si>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</si>
  <si>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</si>
  <si>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</si>
  <si>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</si>
  <si>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</si>
  <si>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</si>
  <si>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</si>
  <si>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</si>
  <si>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</si>
  <si>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</si>
  <si>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</si>
  <si>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</si>
  <si>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</si>
  <si>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</si>
  <si>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</si>
  <si>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</si>
  <si>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</si>
  <si>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</si>
  <si>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ул. Тунгусская,8</t>
  </si>
  <si>
    <t>Обязательное страхование лифтов</t>
  </si>
  <si>
    <t>итого по дому:</t>
  </si>
  <si>
    <t>2.Телекоммуникач. Услуги (ОктопусНет)</t>
  </si>
  <si>
    <t>200 р/мес</t>
  </si>
  <si>
    <t>34 р/мес</t>
  </si>
  <si>
    <t>2. Реклама в лифтах</t>
  </si>
  <si>
    <t>сумма, т.р.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</si>
  <si>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</si>
  <si>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</si>
  <si>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</si>
  <si>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исполнитель</t>
  </si>
  <si>
    <t>РесоГарантия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</si>
  <si>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</si>
  <si>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</si>
  <si>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</si>
  <si>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</si>
  <si>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</si>
  <si>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</si>
  <si>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Предложение Управляющей компании: ремонт системы электроснабжения . Собственникам необходимо представить протокол общего собрания с решением об использовании средств для формирования перспективных планов.</t>
  </si>
  <si>
    <t xml:space="preserve">                       Отчет ООО "Управляющей компании Ленинского района"  за 2019 г.</t>
  </si>
  <si>
    <t>2031,70 кв.м</t>
  </si>
  <si>
    <t xml:space="preserve"> Всего: 558,20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</si>
  <si>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</si>
  <si>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</si>
  <si>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</si>
  <si>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</si>
  <si>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</si>
  <si>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снижения, в рублях</t>
  </si>
  <si>
    <t xml:space="preserve">План по статье "Текущий ремонт" на 2020 год </t>
  </si>
  <si>
    <t>Экономич. отдел - 220-50-87</t>
  </si>
  <si>
    <t>итого прочие работы и услуги:</t>
  </si>
  <si>
    <t>Аварийный ремонт воронки ливневой канализации</t>
  </si>
  <si>
    <t>Позитив Плюс</t>
  </si>
  <si>
    <r>
      <t xml:space="preserve">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</si>
  <si>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106 чел.</t>
  </si>
  <si>
    <t xml:space="preserve">                ООО "Управляющая компания Ленинского района"</t>
  </si>
  <si>
    <t>ООО " Восток-Мегаполис"</t>
  </si>
  <si>
    <t>Количество проживающих</t>
  </si>
  <si>
    <t>Договор Управления</t>
  </si>
  <si>
    <r>
      <t>ИСХ_№</t>
    </r>
    <r>
      <rPr>
        <b/>
        <u/>
        <sz val="11"/>
        <color theme="1"/>
        <rFont val="Calibri"/>
        <family val="2"/>
        <charset val="204"/>
        <scheme val="minor"/>
      </rPr>
      <t xml:space="preserve">      128/01  от 28.01.2020 год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</si>
</sst>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Font="1" applyAlignment="1">
      <alignment wrapText="1"/>
    </xf>
    <xf numFmtId="0" fontId="8" fillId="0" borderId="2" xfId="0" applyFont="1" applyFill="1" applyBorder="1" applyAlignment="1"/>
    <xf numFmtId="0" fontId="4" fillId="0" borderId="8" xfId="0" applyFont="1" applyBorder="1" applyAlignment="1"/>
    <xf numFmtId="0" fontId="15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4" fillId="0" borderId="0" xfId="0" applyNumberFormat="1" applyFont="1"/>
    <xf numFmtId="4" fontId="6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0" fillId="0" borderId="0" xfId="0" applyNumberFormat="1"/>
    <xf numFmtId="164" fontId="3" fillId="0" borderId="8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9" fillId="0" borderId="2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8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8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2" xfId="0" applyFont="1" applyFill="1" applyBorder="1" applyAlignment="1"/>
    <xf numFmtId="0" fontId="4" fillId="0" borderId="8" xfId="0" applyFont="1" applyBorder="1" applyAlignment="1"/>
    <xf numFmtId="0" fontId="8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8" xfId="0" applyBorder="1" applyAlignment="1"/>
    <xf numFmtId="0" fontId="8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8" fillId="0" borderId="2" xfId="0" applyFont="1" applyBorder="1" applyAlignment="1"/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8" fillId="0" borderId="8" xfId="0" applyFont="1" applyBorder="1" applyAlignment="1"/>
    <xf numFmtId="16" fontId="3" fillId="0" borderId="2" xfId="0" applyNumberFormat="1" applyFont="1" applyBorder="1" applyAlignment="1"/>
    <xf numFmtId="0" fontId="3" fillId="0" borderId="8" xfId="0" applyFont="1" applyBorder="1" applyAlignment="1"/>
    <xf numFmtId="0" fontId="8" fillId="2" borderId="7" xfId="0" applyFon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8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3" fillId="0" borderId="1" xfId="0" applyFont="1" applyFill="1" applyBorder="1"/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84</v>
      </c>
    </row>
    <row r="4" spans="1:4" s="152" customFormat="1" ht="14.25" customHeight="1" x14ac:dyDescent="0.25">
      <c r="A4" s="4" t="s">
        <v>150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20"/>
    </row>
    <row r="7" spans="1:4" s="21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5" t="s">
        <v>146</v>
      </c>
      <c r="D8" s="151"/>
    </row>
    <row r="9" spans="1:4" s="3" customFormat="1" ht="12" customHeight="1" x14ac:dyDescent="0.25">
      <c r="A9" s="12" t="s">
        <v>1</v>
      </c>
      <c r="B9" s="13" t="s">
        <v>11</v>
      </c>
      <c r="C9" s="99" t="s">
        <v>12</v>
      </c>
      <c r="D9" s="100"/>
    </row>
    <row r="10" spans="1:4" s="3" customFormat="1" ht="24" customHeight="1" x14ac:dyDescent="0.25">
      <c r="A10" s="12" t="s">
        <v>2</v>
      </c>
      <c r="B10" s="14" t="s">
        <v>13</v>
      </c>
      <c r="C10" s="101" t="s">
        <v>83</v>
      </c>
      <c r="D10" s="102"/>
    </row>
    <row r="11" spans="1:4" s="3" customFormat="1" ht="15" customHeight="1" x14ac:dyDescent="0.25">
      <c r="A11" s="12" t="s">
        <v>3</v>
      </c>
      <c r="B11" s="13" t="s">
        <v>14</v>
      </c>
      <c r="C11" s="99" t="s">
        <v>15</v>
      </c>
      <c r="D11" s="100"/>
    </row>
    <row r="12" spans="1:4" s="3" customFormat="1" ht="15" customHeight="1" x14ac:dyDescent="0.25">
      <c r="A12" s="109">
        <v>5</v>
      </c>
      <c r="B12" s="109" t="s">
        <v>94</v>
      </c>
      <c r="C12" s="54" t="s">
        <v>95</v>
      </c>
      <c r="D12" s="55" t="s">
        <v>96</v>
      </c>
    </row>
    <row r="13" spans="1:4" s="3" customFormat="1" ht="15" customHeight="1" x14ac:dyDescent="0.25">
      <c r="A13" s="109"/>
      <c r="B13" s="109"/>
      <c r="C13" s="54" t="s">
        <v>97</v>
      </c>
      <c r="D13" s="55" t="s">
        <v>98</v>
      </c>
    </row>
    <row r="14" spans="1:4" s="3" customFormat="1" ht="15" customHeight="1" x14ac:dyDescent="0.25">
      <c r="A14" s="109"/>
      <c r="B14" s="109"/>
      <c r="C14" s="54" t="s">
        <v>99</v>
      </c>
      <c r="D14" s="55" t="s">
        <v>100</v>
      </c>
    </row>
    <row r="15" spans="1:4" s="3" customFormat="1" ht="15" customHeight="1" x14ac:dyDescent="0.25">
      <c r="A15" s="109"/>
      <c r="B15" s="109"/>
      <c r="C15" s="54" t="s">
        <v>101</v>
      </c>
      <c r="D15" s="55" t="s">
        <v>103</v>
      </c>
    </row>
    <row r="16" spans="1:4" s="3" customFormat="1" ht="15" customHeight="1" x14ac:dyDescent="0.25">
      <c r="A16" s="109"/>
      <c r="B16" s="109"/>
      <c r="C16" s="54" t="s">
        <v>102</v>
      </c>
      <c r="D16" s="55" t="s">
        <v>96</v>
      </c>
    </row>
    <row r="17" spans="1:5" s="3" customFormat="1" ht="15" customHeight="1" x14ac:dyDescent="0.25">
      <c r="A17" s="109"/>
      <c r="B17" s="109"/>
      <c r="C17" s="54" t="s">
        <v>104</v>
      </c>
      <c r="D17" s="55" t="s">
        <v>105</v>
      </c>
    </row>
    <row r="18" spans="1:5" s="3" customFormat="1" ht="15" customHeight="1" x14ac:dyDescent="0.25">
      <c r="A18" s="109"/>
      <c r="B18" s="109"/>
      <c r="C18" s="56" t="s">
        <v>106</v>
      </c>
      <c r="D18" s="55" t="s">
        <v>107</v>
      </c>
    </row>
    <row r="19" spans="1:5" s="3" customFormat="1" ht="14.25" customHeight="1" x14ac:dyDescent="0.25">
      <c r="A19" s="12" t="s">
        <v>4</v>
      </c>
      <c r="B19" s="13" t="s">
        <v>16</v>
      </c>
      <c r="C19" s="103" t="s">
        <v>109</v>
      </c>
      <c r="D19" s="104"/>
    </row>
    <row r="20" spans="1:5" s="3" customFormat="1" ht="23.25" x14ac:dyDescent="0.25">
      <c r="A20" s="12" t="s">
        <v>5</v>
      </c>
      <c r="B20" s="14" t="s">
        <v>17</v>
      </c>
      <c r="C20" s="105" t="s">
        <v>57</v>
      </c>
      <c r="D20" s="106"/>
    </row>
    <row r="21" spans="1:5" s="3" customFormat="1" ht="16.5" customHeight="1" x14ac:dyDescent="0.25">
      <c r="A21" s="12" t="s">
        <v>6</v>
      </c>
      <c r="B21" s="13" t="s">
        <v>18</v>
      </c>
      <c r="C21" s="101" t="s">
        <v>19</v>
      </c>
      <c r="D21" s="102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11" t="s">
        <v>26</v>
      </c>
      <c r="B26" s="112"/>
      <c r="C26" s="112"/>
      <c r="D26" s="113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85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7">
        <v>1</v>
      </c>
      <c r="B30" s="6" t="s">
        <v>86</v>
      </c>
      <c r="C30" s="6" t="s">
        <v>87</v>
      </c>
      <c r="D30" s="6" t="s">
        <v>88</v>
      </c>
      <c r="E30" t="s">
        <v>82</v>
      </c>
    </row>
    <row r="31" spans="1:5" x14ac:dyDescent="0.25">
      <c r="A31" s="19" t="s">
        <v>42</v>
      </c>
      <c r="B31" s="18"/>
      <c r="C31" s="18"/>
      <c r="D31" s="18"/>
    </row>
    <row r="32" spans="1:5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7">
        <v>1</v>
      </c>
      <c r="B33" s="6" t="s">
        <v>147</v>
      </c>
      <c r="C33" s="6" t="s">
        <v>110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x14ac:dyDescent="0.25">
      <c r="A40" s="7">
        <v>1</v>
      </c>
      <c r="B40" s="6" t="s">
        <v>34</v>
      </c>
      <c r="C40" s="110">
        <v>1979</v>
      </c>
      <c r="D40" s="110"/>
    </row>
    <row r="41" spans="1:4" x14ac:dyDescent="0.25">
      <c r="A41" s="7">
        <v>2</v>
      </c>
      <c r="B41" s="6" t="s">
        <v>36</v>
      </c>
      <c r="C41" s="110" t="s">
        <v>89</v>
      </c>
      <c r="D41" s="110"/>
    </row>
    <row r="42" spans="1:4" ht="15" customHeight="1" x14ac:dyDescent="0.25">
      <c r="A42" s="7">
        <v>3</v>
      </c>
      <c r="B42" s="6" t="s">
        <v>37</v>
      </c>
      <c r="C42" s="110" t="s">
        <v>90</v>
      </c>
      <c r="D42" s="110"/>
    </row>
    <row r="43" spans="1:4" x14ac:dyDescent="0.25">
      <c r="A43" s="7">
        <v>4</v>
      </c>
      <c r="B43" s="6" t="s">
        <v>35</v>
      </c>
      <c r="C43" s="110" t="s">
        <v>91</v>
      </c>
      <c r="D43" s="110"/>
    </row>
    <row r="44" spans="1:4" x14ac:dyDescent="0.25">
      <c r="A44" s="7">
        <v>5</v>
      </c>
      <c r="B44" s="6" t="s">
        <v>38</v>
      </c>
      <c r="C44" s="110" t="s">
        <v>92</v>
      </c>
      <c r="D44" s="110"/>
    </row>
    <row r="45" spans="1:4" x14ac:dyDescent="0.25">
      <c r="A45" s="7">
        <v>6</v>
      </c>
      <c r="B45" s="6" t="s">
        <v>39</v>
      </c>
      <c r="C45" s="110" t="s">
        <v>131</v>
      </c>
      <c r="D45" s="110"/>
    </row>
    <row r="46" spans="1:4" ht="15" customHeight="1" x14ac:dyDescent="0.25">
      <c r="A46" s="7">
        <v>7</v>
      </c>
      <c r="B46" s="6" t="s">
        <v>40</v>
      </c>
      <c r="C46" s="107" t="s">
        <v>58</v>
      </c>
      <c r="D46" s="108"/>
    </row>
    <row r="47" spans="1:4" x14ac:dyDescent="0.25">
      <c r="A47" s="7">
        <v>8</v>
      </c>
      <c r="B47" s="6" t="s">
        <v>41</v>
      </c>
      <c r="C47" s="107" t="s">
        <v>132</v>
      </c>
      <c r="D47" s="108"/>
    </row>
    <row r="48" spans="1:4" x14ac:dyDescent="0.25">
      <c r="A48" s="7">
        <v>9</v>
      </c>
      <c r="B48" s="6" t="s">
        <v>148</v>
      </c>
      <c r="C48" s="107" t="s">
        <v>145</v>
      </c>
      <c r="D48" s="108"/>
    </row>
    <row r="49" spans="1:4" x14ac:dyDescent="0.25">
      <c r="A49" s="7">
        <v>10</v>
      </c>
      <c r="B49" s="6" t="s">
        <v>149</v>
      </c>
      <c r="C49" s="60" t="s">
        <v>144</v>
      </c>
      <c r="D49" s="60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8:D48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33" zoomScale="120" zoomScaleNormal="120" workbookViewId="0">
      <selection sqref="A1:H81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8" customWidth="1"/>
    <col min="4" max="4" width="8.28515625" customWidth="1"/>
    <col min="5" max="5" width="8.85546875" customWidth="1"/>
    <col min="6" max="6" width="9.7109375" customWidth="1"/>
    <col min="7" max="7" width="10" customWidth="1"/>
    <col min="8" max="8" width="11.42578125" customWidth="1"/>
  </cols>
  <sheetData>
    <row r="1" spans="1:8" x14ac:dyDescent="0.25">
      <c r="A1" s="4" t="s">
        <v>120</v>
      </c>
      <c r="B1"/>
      <c r="C1" s="83"/>
      <c r="D1" s="39"/>
    </row>
    <row r="2" spans="1:8" ht="13.5" customHeight="1" x14ac:dyDescent="0.25">
      <c r="A2" s="4" t="s">
        <v>133</v>
      </c>
      <c r="B2"/>
      <c r="C2" s="83"/>
      <c r="D2" s="39"/>
    </row>
    <row r="3" spans="1:8" ht="56.25" customHeight="1" x14ac:dyDescent="0.25">
      <c r="A3" s="116" t="s">
        <v>63</v>
      </c>
      <c r="B3" s="117"/>
      <c r="C3" s="84" t="s">
        <v>64</v>
      </c>
      <c r="D3" s="30" t="s">
        <v>65</v>
      </c>
      <c r="E3" s="30" t="s">
        <v>66</v>
      </c>
      <c r="F3" s="30" t="s">
        <v>67</v>
      </c>
      <c r="G3" s="40" t="s">
        <v>68</v>
      </c>
      <c r="H3" s="30" t="s">
        <v>69</v>
      </c>
    </row>
    <row r="4" spans="1:8" ht="24.75" customHeight="1" x14ac:dyDescent="0.25">
      <c r="A4" s="137" t="s">
        <v>134</v>
      </c>
      <c r="B4" s="138"/>
      <c r="C4" s="84"/>
      <c r="D4" s="30">
        <v>129.53</v>
      </c>
      <c r="E4" s="30"/>
      <c r="F4" s="30"/>
      <c r="G4" s="40"/>
      <c r="H4" s="30"/>
    </row>
    <row r="5" spans="1:8" ht="18.75" customHeight="1" x14ac:dyDescent="0.25">
      <c r="A5" s="62" t="s">
        <v>118</v>
      </c>
      <c r="B5" s="63"/>
      <c r="C5" s="84"/>
      <c r="D5" s="30">
        <v>178.41</v>
      </c>
      <c r="E5" s="30"/>
      <c r="F5" s="30"/>
      <c r="G5" s="40"/>
      <c r="H5" s="30"/>
    </row>
    <row r="6" spans="1:8" ht="16.5" customHeight="1" x14ac:dyDescent="0.25">
      <c r="A6" s="62" t="s">
        <v>119</v>
      </c>
      <c r="B6" s="63"/>
      <c r="C6" s="84"/>
      <c r="D6" s="30">
        <v>-48.88</v>
      </c>
      <c r="E6" s="30"/>
      <c r="F6" s="30"/>
      <c r="G6" s="40"/>
      <c r="H6" s="30"/>
    </row>
    <row r="7" spans="1:8" ht="17.25" customHeight="1" x14ac:dyDescent="0.25">
      <c r="A7" s="127" t="s">
        <v>135</v>
      </c>
      <c r="B7" s="115"/>
      <c r="C7" s="115"/>
      <c r="D7" s="115"/>
      <c r="E7" s="115"/>
      <c r="F7" s="115"/>
      <c r="G7" s="115"/>
      <c r="H7" s="140"/>
    </row>
    <row r="8" spans="1:8" ht="17.25" customHeight="1" x14ac:dyDescent="0.25">
      <c r="A8" s="116" t="s">
        <v>70</v>
      </c>
      <c r="B8" s="126"/>
      <c r="C8" s="85">
        <f>C12+C15+C18+C21+C24+C27</f>
        <v>21.490000000000002</v>
      </c>
      <c r="D8" s="31">
        <v>-46.05</v>
      </c>
      <c r="E8" s="91">
        <f>E12+E15+E18+E21+E27+E24</f>
        <v>512.88</v>
      </c>
      <c r="F8" s="91">
        <f>F12+F15+F18+F21+F27+F24</f>
        <v>508.28</v>
      </c>
      <c r="G8" s="91">
        <f>G12+G15+G18+G21+G27+G24</f>
        <v>508.28</v>
      </c>
      <c r="H8" s="65">
        <f>F8-E8+D8</f>
        <v>-50.65000000000002</v>
      </c>
    </row>
    <row r="9" spans="1:8" x14ac:dyDescent="0.25">
      <c r="A9" s="41" t="s">
        <v>71</v>
      </c>
      <c r="B9" s="42"/>
      <c r="C9" s="65">
        <f>C8-C10</f>
        <v>19.341000000000001</v>
      </c>
      <c r="D9" s="7">
        <v>-41.44</v>
      </c>
      <c r="E9" s="65">
        <f>E8-E10</f>
        <v>461.59199999999998</v>
      </c>
      <c r="F9" s="65">
        <f>F8-F10</f>
        <v>457.452</v>
      </c>
      <c r="G9" s="65">
        <f>G8-G10</f>
        <v>457.452</v>
      </c>
      <c r="H9" s="65">
        <f t="shared" ref="H9:H10" si="0">F9-E9+D9</f>
        <v>-45.579999999999984</v>
      </c>
    </row>
    <row r="10" spans="1:8" x14ac:dyDescent="0.25">
      <c r="A10" s="114" t="s">
        <v>72</v>
      </c>
      <c r="B10" s="115"/>
      <c r="C10" s="65">
        <f>C8*10%</f>
        <v>2.1490000000000005</v>
      </c>
      <c r="D10" s="7">
        <v>-4.6100000000000003</v>
      </c>
      <c r="E10" s="65">
        <f>E8*10%</f>
        <v>51.288000000000004</v>
      </c>
      <c r="F10" s="65">
        <f>F8*10%</f>
        <v>50.828000000000003</v>
      </c>
      <c r="G10" s="65">
        <f>G8*10%</f>
        <v>50.828000000000003</v>
      </c>
      <c r="H10" s="65">
        <f t="shared" si="0"/>
        <v>-5.0700000000000012</v>
      </c>
    </row>
    <row r="11" spans="1:8" ht="12.75" customHeight="1" x14ac:dyDescent="0.25">
      <c r="A11" s="127" t="s">
        <v>73</v>
      </c>
      <c r="B11" s="128"/>
      <c r="C11" s="128"/>
      <c r="D11" s="128"/>
      <c r="E11" s="128"/>
      <c r="F11" s="128"/>
      <c r="G11" s="128"/>
      <c r="H11" s="126"/>
    </row>
    <row r="12" spans="1:8" x14ac:dyDescent="0.25">
      <c r="A12" s="122" t="s">
        <v>53</v>
      </c>
      <c r="B12" s="123"/>
      <c r="C12" s="85">
        <v>5.75</v>
      </c>
      <c r="D12" s="31">
        <v>-16.03</v>
      </c>
      <c r="E12" s="31">
        <v>137.61000000000001</v>
      </c>
      <c r="F12" s="31">
        <v>137.05000000000001</v>
      </c>
      <c r="G12" s="31">
        <f>F12</f>
        <v>137.05000000000001</v>
      </c>
      <c r="H12" s="65">
        <f t="shared" ref="H12:H30" si="1">F12-E12+D12</f>
        <v>-16.590000000000003</v>
      </c>
    </row>
    <row r="13" spans="1:8" x14ac:dyDescent="0.25">
      <c r="A13" s="41" t="s">
        <v>71</v>
      </c>
      <c r="B13" s="42"/>
      <c r="C13" s="65">
        <f>C12-C14</f>
        <v>5.1749999999999998</v>
      </c>
      <c r="D13" s="7">
        <v>-14.45</v>
      </c>
      <c r="E13" s="65">
        <f>E12-E14</f>
        <v>123.84900000000002</v>
      </c>
      <c r="F13" s="65">
        <f>F12-F14</f>
        <v>123.34500000000001</v>
      </c>
      <c r="G13" s="65">
        <f>G12-G14</f>
        <v>123.34500000000001</v>
      </c>
      <c r="H13" s="65">
        <f t="shared" si="1"/>
        <v>-14.954000000000004</v>
      </c>
    </row>
    <row r="14" spans="1:8" x14ac:dyDescent="0.25">
      <c r="A14" s="114" t="s">
        <v>72</v>
      </c>
      <c r="B14" s="115"/>
      <c r="C14" s="65">
        <f>C12*10%</f>
        <v>0.57500000000000007</v>
      </c>
      <c r="D14" s="7">
        <v>-1.61</v>
      </c>
      <c r="E14" s="65">
        <f>E12*10%</f>
        <v>13.761000000000003</v>
      </c>
      <c r="F14" s="65">
        <f>F12*10%</f>
        <v>13.705000000000002</v>
      </c>
      <c r="G14" s="65">
        <f>G12*10%</f>
        <v>13.705000000000002</v>
      </c>
      <c r="H14" s="65">
        <f t="shared" si="1"/>
        <v>-1.666000000000001</v>
      </c>
    </row>
    <row r="15" spans="1:8" ht="23.25" customHeight="1" x14ac:dyDescent="0.25">
      <c r="A15" s="122" t="s">
        <v>44</v>
      </c>
      <c r="B15" s="123"/>
      <c r="C15" s="85">
        <v>3.51</v>
      </c>
      <c r="D15" s="31">
        <v>2.83</v>
      </c>
      <c r="E15" s="91">
        <v>84</v>
      </c>
      <c r="F15" s="31">
        <v>84.56</v>
      </c>
      <c r="G15" s="31">
        <f>F15</f>
        <v>84.56</v>
      </c>
      <c r="H15" s="65">
        <f t="shared" si="1"/>
        <v>3.3900000000000023</v>
      </c>
    </row>
    <row r="16" spans="1:8" x14ac:dyDescent="0.25">
      <c r="A16" s="41" t="s">
        <v>71</v>
      </c>
      <c r="B16" s="42"/>
      <c r="C16" s="65">
        <f>C15-C17</f>
        <v>3.1589999999999998</v>
      </c>
      <c r="D16" s="7">
        <v>2.5499999999999998</v>
      </c>
      <c r="E16" s="65">
        <f>E15-E17</f>
        <v>75.599999999999994</v>
      </c>
      <c r="F16" s="65">
        <f>F15-F17</f>
        <v>76.103999999999999</v>
      </c>
      <c r="G16" s="65">
        <f>G15-G17</f>
        <v>76.103999999999999</v>
      </c>
      <c r="H16" s="65">
        <f t="shared" si="1"/>
        <v>3.0540000000000047</v>
      </c>
    </row>
    <row r="17" spans="1:8" ht="15" customHeight="1" x14ac:dyDescent="0.25">
      <c r="A17" s="114" t="s">
        <v>72</v>
      </c>
      <c r="B17" s="115"/>
      <c r="C17" s="65">
        <f>C15*10%</f>
        <v>0.35099999999999998</v>
      </c>
      <c r="D17" s="7">
        <v>0.28000000000000003</v>
      </c>
      <c r="E17" s="65">
        <f>E15*10%</f>
        <v>8.4</v>
      </c>
      <c r="F17" s="65">
        <f>F15*10%</f>
        <v>8.4560000000000013</v>
      </c>
      <c r="G17" s="65">
        <f>G15*10%</f>
        <v>8.4560000000000013</v>
      </c>
      <c r="H17" s="65">
        <f t="shared" si="1"/>
        <v>0.33600000000000096</v>
      </c>
    </row>
    <row r="18" spans="1:8" ht="15" customHeight="1" x14ac:dyDescent="0.25">
      <c r="A18" s="122" t="s">
        <v>54</v>
      </c>
      <c r="B18" s="123"/>
      <c r="C18" s="84">
        <v>2.41</v>
      </c>
      <c r="D18" s="31">
        <v>-6.69</v>
      </c>
      <c r="E18" s="31">
        <v>57.68</v>
      </c>
      <c r="F18" s="31">
        <v>57.45</v>
      </c>
      <c r="G18" s="31">
        <f>F18</f>
        <v>57.45</v>
      </c>
      <c r="H18" s="65">
        <f t="shared" si="1"/>
        <v>-6.9199999999999973</v>
      </c>
    </row>
    <row r="19" spans="1:8" ht="13.5" customHeight="1" x14ac:dyDescent="0.25">
      <c r="A19" s="41" t="s">
        <v>71</v>
      </c>
      <c r="B19" s="42"/>
      <c r="C19" s="65">
        <f>C18-C20</f>
        <v>2.169</v>
      </c>
      <c r="D19" s="65">
        <v>-5.2</v>
      </c>
      <c r="E19" s="65">
        <f>E18-E20</f>
        <v>51.911999999999999</v>
      </c>
      <c r="F19" s="65">
        <f>F18-F20</f>
        <v>51.704999999999998</v>
      </c>
      <c r="G19" s="65">
        <f>G18-G20</f>
        <v>51.704999999999998</v>
      </c>
      <c r="H19" s="65">
        <f t="shared" si="1"/>
        <v>-5.4070000000000009</v>
      </c>
    </row>
    <row r="20" spans="1:8" ht="12.75" customHeight="1" x14ac:dyDescent="0.25">
      <c r="A20" s="114" t="s">
        <v>72</v>
      </c>
      <c r="B20" s="115"/>
      <c r="C20" s="65">
        <f>C18*10%</f>
        <v>0.24100000000000002</v>
      </c>
      <c r="D20" s="7">
        <v>-0.66</v>
      </c>
      <c r="E20" s="65">
        <f>E18*10%</f>
        <v>5.7680000000000007</v>
      </c>
      <c r="F20" s="65">
        <f>F18*10%</f>
        <v>5.745000000000001</v>
      </c>
      <c r="G20" s="65">
        <f>G18*10%</f>
        <v>5.745000000000001</v>
      </c>
      <c r="H20" s="65">
        <f t="shared" si="1"/>
        <v>-0.68299999999999972</v>
      </c>
    </row>
    <row r="21" spans="1:8" x14ac:dyDescent="0.25">
      <c r="A21" s="122" t="s">
        <v>55</v>
      </c>
      <c r="B21" s="123"/>
      <c r="C21" s="66">
        <v>1.1299999999999999</v>
      </c>
      <c r="D21" s="7">
        <v>-2.96</v>
      </c>
      <c r="E21" s="7">
        <v>27.04</v>
      </c>
      <c r="F21" s="7">
        <v>26.93</v>
      </c>
      <c r="G21" s="7">
        <f>F21</f>
        <v>26.93</v>
      </c>
      <c r="H21" s="65">
        <f t="shared" si="1"/>
        <v>-3.0699999999999994</v>
      </c>
    </row>
    <row r="22" spans="1:8" ht="14.25" customHeight="1" x14ac:dyDescent="0.25">
      <c r="A22" s="41" t="s">
        <v>71</v>
      </c>
      <c r="B22" s="42"/>
      <c r="C22" s="65">
        <f>C21-C23</f>
        <v>1.0169999999999999</v>
      </c>
      <c r="D22" s="7">
        <v>-2.67</v>
      </c>
      <c r="E22" s="65">
        <f>E21-E23</f>
        <v>24.335999999999999</v>
      </c>
      <c r="F22" s="65">
        <f>F21-F23</f>
        <v>24.236999999999998</v>
      </c>
      <c r="G22" s="65">
        <f>G21-G23</f>
        <v>24.236999999999998</v>
      </c>
      <c r="H22" s="65">
        <f t="shared" si="1"/>
        <v>-2.7690000000000001</v>
      </c>
    </row>
    <row r="23" spans="1:8" ht="14.25" customHeight="1" x14ac:dyDescent="0.25">
      <c r="A23" s="114" t="s">
        <v>72</v>
      </c>
      <c r="B23" s="115"/>
      <c r="C23" s="65">
        <f>C21*10%</f>
        <v>0.11299999999999999</v>
      </c>
      <c r="D23" s="65">
        <v>-0.3</v>
      </c>
      <c r="E23" s="65">
        <f>E21*10%</f>
        <v>2.7040000000000002</v>
      </c>
      <c r="F23" s="65">
        <f>F21*10%</f>
        <v>2.6930000000000001</v>
      </c>
      <c r="G23" s="65">
        <f>G21*10%</f>
        <v>2.6930000000000001</v>
      </c>
      <c r="H23" s="65">
        <f t="shared" si="1"/>
        <v>-0.31100000000000011</v>
      </c>
    </row>
    <row r="24" spans="1:8" ht="14.25" customHeight="1" x14ac:dyDescent="0.25">
      <c r="A24" s="10" t="s">
        <v>45</v>
      </c>
      <c r="B24" s="43"/>
      <c r="C24" s="66">
        <v>4.43</v>
      </c>
      <c r="D24" s="7">
        <v>-10.38</v>
      </c>
      <c r="E24" s="7">
        <v>106.03</v>
      </c>
      <c r="F24" s="7">
        <v>104.41</v>
      </c>
      <c r="G24" s="7">
        <f>F24</f>
        <v>104.41</v>
      </c>
      <c r="H24" s="65">
        <f t="shared" si="1"/>
        <v>-12.000000000000005</v>
      </c>
    </row>
    <row r="25" spans="1:8" ht="14.25" customHeight="1" x14ac:dyDescent="0.25">
      <c r="A25" s="41" t="s">
        <v>71</v>
      </c>
      <c r="B25" s="42"/>
      <c r="C25" s="65">
        <f>C24-C26</f>
        <v>3.9869999999999997</v>
      </c>
      <c r="D25" s="7">
        <v>-9.34</v>
      </c>
      <c r="E25" s="65">
        <f>E24-E26</f>
        <v>95.426999999999992</v>
      </c>
      <c r="F25" s="65">
        <f>F24-F26</f>
        <v>93.968999999999994</v>
      </c>
      <c r="G25" s="65">
        <f>G24-G26</f>
        <v>93.968999999999994</v>
      </c>
      <c r="H25" s="65">
        <f t="shared" si="1"/>
        <v>-10.797999999999998</v>
      </c>
    </row>
    <row r="26" spans="1:8" x14ac:dyDescent="0.25">
      <c r="A26" s="114" t="s">
        <v>72</v>
      </c>
      <c r="B26" s="115"/>
      <c r="C26" s="65">
        <f>C24*10%</f>
        <v>0.443</v>
      </c>
      <c r="D26" s="7">
        <v>-1.04</v>
      </c>
      <c r="E26" s="65">
        <f>E24*10%</f>
        <v>10.603000000000002</v>
      </c>
      <c r="F26" s="65">
        <f>F24*10%</f>
        <v>10.441000000000001</v>
      </c>
      <c r="G26" s="65">
        <f>G24*10%</f>
        <v>10.441000000000001</v>
      </c>
      <c r="H26" s="65">
        <f t="shared" si="1"/>
        <v>-1.2020000000000008</v>
      </c>
    </row>
    <row r="27" spans="1:8" ht="14.25" customHeight="1" x14ac:dyDescent="0.25">
      <c r="A27" s="131" t="s">
        <v>46</v>
      </c>
      <c r="B27" s="132"/>
      <c r="C27" s="135">
        <v>4.26</v>
      </c>
      <c r="D27" s="129">
        <v>-6.93</v>
      </c>
      <c r="E27" s="129">
        <v>100.52</v>
      </c>
      <c r="F27" s="129">
        <v>97.88</v>
      </c>
      <c r="G27" s="129">
        <f>F27</f>
        <v>97.88</v>
      </c>
      <c r="H27" s="65">
        <f t="shared" si="1"/>
        <v>-9.57</v>
      </c>
    </row>
    <row r="28" spans="1:8" ht="14.45" hidden="1" customHeight="1" x14ac:dyDescent="0.25">
      <c r="A28" s="133"/>
      <c r="B28" s="134"/>
      <c r="C28" s="136"/>
      <c r="D28" s="130"/>
      <c r="E28" s="130"/>
      <c r="F28" s="130"/>
      <c r="G28" s="130"/>
      <c r="H28" s="65">
        <f t="shared" si="1"/>
        <v>0</v>
      </c>
    </row>
    <row r="29" spans="1:8" x14ac:dyDescent="0.25">
      <c r="A29" s="41" t="s">
        <v>71</v>
      </c>
      <c r="B29" s="42"/>
      <c r="C29" s="65">
        <f>C27-C30</f>
        <v>3.8339999999999996</v>
      </c>
      <c r="D29" s="7">
        <v>-6.24</v>
      </c>
      <c r="E29" s="65">
        <f>E27-E30</f>
        <v>90.467999999999989</v>
      </c>
      <c r="F29" s="65">
        <f>F27-F30</f>
        <v>88.091999999999999</v>
      </c>
      <c r="G29" s="65">
        <f>G27-G30</f>
        <v>88.091999999999999</v>
      </c>
      <c r="H29" s="65">
        <f t="shared" si="1"/>
        <v>-8.6159999999999908</v>
      </c>
    </row>
    <row r="30" spans="1:8" x14ac:dyDescent="0.25">
      <c r="A30" s="114" t="s">
        <v>72</v>
      </c>
      <c r="B30" s="115"/>
      <c r="C30" s="65">
        <f>C27*10%</f>
        <v>0.42599999999999999</v>
      </c>
      <c r="D30" s="7">
        <v>-0.69</v>
      </c>
      <c r="E30" s="65">
        <f>E27*10%</f>
        <v>10.052</v>
      </c>
      <c r="F30" s="65">
        <f>F27*10%</f>
        <v>9.7880000000000003</v>
      </c>
      <c r="G30" s="65">
        <f>G27*10%</f>
        <v>9.7880000000000003</v>
      </c>
      <c r="H30" s="65">
        <f t="shared" si="1"/>
        <v>-0.95399999999999929</v>
      </c>
    </row>
    <row r="31" spans="1:8" ht="11.25" customHeight="1" x14ac:dyDescent="0.25">
      <c r="A31" s="52"/>
      <c r="B31" s="53"/>
      <c r="C31" s="65"/>
      <c r="D31" s="7"/>
      <c r="E31" s="7"/>
      <c r="F31" s="7"/>
      <c r="G31" s="51"/>
      <c r="H31" s="7"/>
    </row>
    <row r="32" spans="1:8" ht="15.75" customHeight="1" x14ac:dyDescent="0.25">
      <c r="A32" s="116" t="s">
        <v>47</v>
      </c>
      <c r="B32" s="117"/>
      <c r="C32" s="66">
        <v>7.93</v>
      </c>
      <c r="D32" s="33">
        <v>160.91</v>
      </c>
      <c r="E32" s="33">
        <v>193.46</v>
      </c>
      <c r="F32" s="33">
        <v>191.72</v>
      </c>
      <c r="G32" s="92">
        <f>G33+G34</f>
        <v>34.622</v>
      </c>
      <c r="H32" s="66">
        <f>F32-E32+D32+F32-G32</f>
        <v>316.26799999999997</v>
      </c>
    </row>
    <row r="33" spans="1:8" ht="13.5" customHeight="1" x14ac:dyDescent="0.25">
      <c r="A33" s="41" t="s">
        <v>74</v>
      </c>
      <c r="B33" s="42"/>
      <c r="C33" s="65">
        <f>C32-C34</f>
        <v>7.1369999999999996</v>
      </c>
      <c r="D33" s="7">
        <v>159.72999999999999</v>
      </c>
      <c r="E33" s="65">
        <f>E32-E34</f>
        <v>174.114</v>
      </c>
      <c r="F33" s="65">
        <f>F32-F34</f>
        <v>172.548</v>
      </c>
      <c r="G33" s="95">
        <f>G59</f>
        <v>15.45</v>
      </c>
      <c r="H33" s="66">
        <f t="shared" ref="H33:H34" si="2">F33-E33+D33+F33-G33</f>
        <v>315.262</v>
      </c>
    </row>
    <row r="34" spans="1:8" ht="12.75" customHeight="1" x14ac:dyDescent="0.25">
      <c r="A34" s="114" t="s">
        <v>72</v>
      </c>
      <c r="B34" s="115"/>
      <c r="C34" s="65">
        <f>C32*10%</f>
        <v>0.79300000000000004</v>
      </c>
      <c r="D34" s="7">
        <v>1.18</v>
      </c>
      <c r="E34" s="65">
        <f>E32*10%</f>
        <v>19.346000000000004</v>
      </c>
      <c r="F34" s="65">
        <f>F32*10%</f>
        <v>19.172000000000001</v>
      </c>
      <c r="G34" s="65">
        <f>F34</f>
        <v>19.172000000000001</v>
      </c>
      <c r="H34" s="66">
        <f t="shared" si="2"/>
        <v>1.0059999999999967</v>
      </c>
    </row>
    <row r="35" spans="1:8" ht="12.75" customHeight="1" x14ac:dyDescent="0.25">
      <c r="A35" s="80"/>
      <c r="B35" s="79"/>
      <c r="C35" s="65"/>
      <c r="D35" s="7"/>
      <c r="E35" s="7"/>
      <c r="F35" s="7"/>
      <c r="G35" s="78"/>
      <c r="H35" s="33"/>
    </row>
    <row r="36" spans="1:8" ht="12.75" customHeight="1" x14ac:dyDescent="0.25">
      <c r="A36" s="118" t="s">
        <v>123</v>
      </c>
      <c r="B36" s="120"/>
      <c r="C36" s="65"/>
      <c r="D36" s="33">
        <v>-2.83</v>
      </c>
      <c r="E36" s="66">
        <f>E38+E39+E40+E41</f>
        <v>28.2</v>
      </c>
      <c r="F36" s="66">
        <f>F38+F39+F40+F41</f>
        <v>28.64</v>
      </c>
      <c r="G36" s="92">
        <f>G38+G39+G40+G41</f>
        <v>28.64</v>
      </c>
      <c r="H36" s="66">
        <f>F36-E36+D36+F36-G36</f>
        <v>-2.3900000000000006</v>
      </c>
    </row>
    <row r="37" spans="1:8" ht="12.75" customHeight="1" x14ac:dyDescent="0.25">
      <c r="A37" s="41" t="s">
        <v>124</v>
      </c>
      <c r="B37" s="77"/>
      <c r="C37" s="65"/>
      <c r="D37" s="7"/>
      <c r="E37" s="65"/>
      <c r="F37" s="65"/>
      <c r="G37" s="93"/>
      <c r="H37" s="66"/>
    </row>
    <row r="38" spans="1:8" ht="12.75" customHeight="1" x14ac:dyDescent="0.25">
      <c r="A38" s="121" t="s">
        <v>125</v>
      </c>
      <c r="B38" s="119"/>
      <c r="C38" s="65"/>
      <c r="D38" s="7">
        <v>-0.17</v>
      </c>
      <c r="E38" s="65">
        <v>2.17</v>
      </c>
      <c r="F38" s="65">
        <v>2.16</v>
      </c>
      <c r="G38" s="65">
        <f>F38</f>
        <v>2.16</v>
      </c>
      <c r="H38" s="65">
        <f>F38-E38+D38+F38-G38</f>
        <v>-0.17999999999999972</v>
      </c>
    </row>
    <row r="39" spans="1:8" ht="12.75" customHeight="1" x14ac:dyDescent="0.25">
      <c r="A39" s="121" t="s">
        <v>127</v>
      </c>
      <c r="B39" s="119"/>
      <c r="C39" s="65"/>
      <c r="D39" s="65">
        <v>-0.87</v>
      </c>
      <c r="E39" s="65">
        <v>10.37</v>
      </c>
      <c r="F39" s="65">
        <v>10.4</v>
      </c>
      <c r="G39" s="65">
        <f t="shared" ref="G39:G41" si="3">F39</f>
        <v>10.4</v>
      </c>
      <c r="H39" s="65">
        <f t="shared" ref="H39:H41" si="4">F39-E39+D39+F39-G39</f>
        <v>-0.83999999999999808</v>
      </c>
    </row>
    <row r="40" spans="1:8" ht="12.75" customHeight="1" x14ac:dyDescent="0.25">
      <c r="A40" s="121" t="s">
        <v>128</v>
      </c>
      <c r="B40" s="119"/>
      <c r="C40" s="65"/>
      <c r="D40" s="7">
        <v>-1.63</v>
      </c>
      <c r="E40" s="65">
        <v>13.46</v>
      </c>
      <c r="F40" s="65">
        <v>13.91</v>
      </c>
      <c r="G40" s="65">
        <f t="shared" si="3"/>
        <v>13.91</v>
      </c>
      <c r="H40" s="65">
        <f t="shared" si="4"/>
        <v>-1.1799999999999997</v>
      </c>
    </row>
    <row r="41" spans="1:8" ht="12" customHeight="1" x14ac:dyDescent="0.25">
      <c r="A41" s="121" t="s">
        <v>126</v>
      </c>
      <c r="B41" s="119"/>
      <c r="C41" s="65"/>
      <c r="D41" s="7">
        <v>-0.16</v>
      </c>
      <c r="E41" s="65">
        <v>2.2000000000000002</v>
      </c>
      <c r="F41" s="65">
        <v>2.17</v>
      </c>
      <c r="G41" s="65">
        <f t="shared" si="3"/>
        <v>2.17</v>
      </c>
      <c r="H41" s="65">
        <f t="shared" si="4"/>
        <v>-0.19000000000000017</v>
      </c>
    </row>
    <row r="42" spans="1:8" ht="13.5" customHeight="1" x14ac:dyDescent="0.25">
      <c r="A42" s="118" t="s">
        <v>112</v>
      </c>
      <c r="B42" s="119"/>
      <c r="C42" s="65"/>
      <c r="D42" s="7"/>
      <c r="E42" s="66">
        <f>E8+E32+E36</f>
        <v>734.54000000000008</v>
      </c>
      <c r="F42" s="66">
        <f>F8+F32+F36</f>
        <v>728.64</v>
      </c>
      <c r="G42" s="96">
        <f>G8+G32+G36</f>
        <v>571.54199999999992</v>
      </c>
      <c r="H42" s="65"/>
    </row>
    <row r="43" spans="1:8" ht="13.5" customHeight="1" x14ac:dyDescent="0.25">
      <c r="A43" s="118" t="s">
        <v>141</v>
      </c>
      <c r="B43" s="119"/>
      <c r="C43" s="65"/>
      <c r="D43" s="7"/>
      <c r="E43" s="7"/>
      <c r="F43" s="7"/>
      <c r="G43" s="59"/>
      <c r="H43" s="7"/>
    </row>
    <row r="44" spans="1:8" ht="16.5" customHeight="1" x14ac:dyDescent="0.25">
      <c r="A44" s="139" t="s">
        <v>113</v>
      </c>
      <c r="B44" s="143"/>
      <c r="C44" s="65" t="s">
        <v>114</v>
      </c>
      <c r="D44" s="65">
        <v>8.5</v>
      </c>
      <c r="E44" s="65">
        <v>2.4</v>
      </c>
      <c r="F44" s="65">
        <v>2.4</v>
      </c>
      <c r="G44" s="98">
        <v>0.4</v>
      </c>
      <c r="H44" s="66">
        <f>D44+F44-G44</f>
        <v>10.5</v>
      </c>
    </row>
    <row r="45" spans="1:8" ht="15" customHeight="1" x14ac:dyDescent="0.25">
      <c r="A45" s="144" t="s">
        <v>56</v>
      </c>
      <c r="B45" s="145"/>
      <c r="C45" s="65" t="s">
        <v>115</v>
      </c>
      <c r="D45" s="7">
        <v>0</v>
      </c>
      <c r="E45" s="65">
        <v>0.4</v>
      </c>
      <c r="F45" s="65">
        <v>0.4</v>
      </c>
      <c r="G45" s="98">
        <v>0.4</v>
      </c>
      <c r="H45" s="7">
        <v>0</v>
      </c>
    </row>
    <row r="46" spans="1:8" ht="13.5" customHeight="1" x14ac:dyDescent="0.25">
      <c r="A46" s="139" t="s">
        <v>116</v>
      </c>
      <c r="B46" s="126"/>
      <c r="C46" s="65"/>
      <c r="D46" s="7">
        <v>9</v>
      </c>
      <c r="E46" s="65">
        <v>1.8</v>
      </c>
      <c r="F46" s="65">
        <v>1.8</v>
      </c>
      <c r="G46" s="93">
        <v>0.3</v>
      </c>
      <c r="H46" s="66">
        <f t="shared" ref="H46" si="5">F46-E46+D46+F46-G46</f>
        <v>10.5</v>
      </c>
    </row>
    <row r="47" spans="1:8" ht="13.5" customHeight="1" x14ac:dyDescent="0.25">
      <c r="A47" s="139" t="s">
        <v>56</v>
      </c>
      <c r="B47" s="126"/>
      <c r="C47" s="65"/>
      <c r="D47" s="7"/>
      <c r="E47" s="65">
        <v>0.3</v>
      </c>
      <c r="F47" s="65">
        <v>0.3</v>
      </c>
      <c r="G47" s="93">
        <v>0.3</v>
      </c>
      <c r="H47" s="7">
        <v>0</v>
      </c>
    </row>
    <row r="48" spans="1:8" x14ac:dyDescent="0.25">
      <c r="A48" s="149" t="s">
        <v>112</v>
      </c>
      <c r="B48" s="150"/>
      <c r="C48" s="75"/>
      <c r="D48" s="67"/>
      <c r="E48" s="70">
        <f>E42+E44+E46</f>
        <v>738.74</v>
      </c>
      <c r="F48" s="70">
        <f>F42+F44+F46</f>
        <v>732.83999999999992</v>
      </c>
      <c r="G48" s="97">
        <f>G42+G44+G46</f>
        <v>572.24199999999985</v>
      </c>
      <c r="H48" s="75">
        <f>F48-E48+D49+F48-G48</f>
        <v>284.22799999999995</v>
      </c>
    </row>
    <row r="49" spans="1:10" ht="21.6" customHeight="1" x14ac:dyDescent="0.25">
      <c r="A49" s="146" t="s">
        <v>136</v>
      </c>
      <c r="B49" s="146"/>
      <c r="C49" s="86"/>
      <c r="D49" s="68">
        <f>D4</f>
        <v>129.53</v>
      </c>
      <c r="E49" s="70"/>
      <c r="F49" s="71"/>
      <c r="G49" s="71"/>
      <c r="H49" s="76">
        <f>H50+H51</f>
        <v>284.22799999999995</v>
      </c>
      <c r="I49" s="81"/>
      <c r="J49" s="94"/>
    </row>
    <row r="50" spans="1:10" ht="25.5" customHeight="1" x14ac:dyDescent="0.25">
      <c r="A50" s="72" t="s">
        <v>118</v>
      </c>
      <c r="B50" s="72"/>
      <c r="C50" s="86"/>
      <c r="D50" s="69"/>
      <c r="E50" s="70"/>
      <c r="F50" s="71"/>
      <c r="G50" s="71"/>
      <c r="H50" s="75">
        <f>H32+H44+H46</f>
        <v>337.26799999999997</v>
      </c>
    </row>
    <row r="51" spans="1:10" ht="23.25" customHeight="1" x14ac:dyDescent="0.25">
      <c r="A51" s="73" t="s">
        <v>119</v>
      </c>
      <c r="B51" s="74"/>
      <c r="C51" s="86"/>
      <c r="D51" s="69"/>
      <c r="E51" s="70"/>
      <c r="F51" s="71"/>
      <c r="G51" s="71"/>
      <c r="H51" s="70">
        <f>H8+H36</f>
        <v>-53.04000000000002</v>
      </c>
    </row>
    <row r="52" spans="1:10" ht="11.25" customHeight="1" x14ac:dyDescent="0.25">
      <c r="B52" s="58"/>
      <c r="C52" s="87"/>
      <c r="D52" s="26"/>
      <c r="E52" s="26"/>
      <c r="F52" s="26"/>
      <c r="G52" s="26"/>
      <c r="H52" s="26"/>
    </row>
    <row r="53" spans="1:10" ht="12.75" customHeight="1" x14ac:dyDescent="0.25">
      <c r="A53" s="147"/>
      <c r="B53" s="148"/>
      <c r="C53" s="148"/>
      <c r="D53" s="148"/>
      <c r="E53" s="148"/>
      <c r="F53" s="148"/>
      <c r="G53" s="148"/>
      <c r="H53" s="148"/>
    </row>
    <row r="54" spans="1:10" ht="14.25" customHeight="1" x14ac:dyDescent="0.25"/>
    <row r="55" spans="1:10" x14ac:dyDescent="0.25">
      <c r="A55" s="20" t="s">
        <v>137</v>
      </c>
      <c r="D55" s="21"/>
      <c r="E55" s="21"/>
      <c r="F55" s="21"/>
      <c r="G55" s="21"/>
    </row>
    <row r="56" spans="1:10" x14ac:dyDescent="0.25">
      <c r="A56" s="142" t="s">
        <v>59</v>
      </c>
      <c r="B56" s="115"/>
      <c r="C56" s="115"/>
      <c r="D56" s="140"/>
      <c r="E56" s="34" t="s">
        <v>60</v>
      </c>
      <c r="F56" s="34" t="s">
        <v>61</v>
      </c>
      <c r="G56" s="34" t="s">
        <v>117</v>
      </c>
      <c r="H56" s="64" t="s">
        <v>121</v>
      </c>
    </row>
    <row r="57" spans="1:10" x14ac:dyDescent="0.25">
      <c r="A57" s="141" t="s">
        <v>111</v>
      </c>
      <c r="B57" s="128"/>
      <c r="C57" s="128"/>
      <c r="D57" s="126"/>
      <c r="E57" s="35">
        <v>43556</v>
      </c>
      <c r="F57" s="34">
        <v>1</v>
      </c>
      <c r="G57" s="36">
        <v>0.61</v>
      </c>
      <c r="H57" s="64" t="s">
        <v>122</v>
      </c>
    </row>
    <row r="58" spans="1:10" x14ac:dyDescent="0.25">
      <c r="A58" s="141" t="s">
        <v>142</v>
      </c>
      <c r="B58" s="128"/>
      <c r="C58" s="128"/>
      <c r="D58" s="126"/>
      <c r="E58" s="35">
        <v>43739</v>
      </c>
      <c r="F58" s="34">
        <v>1</v>
      </c>
      <c r="G58" s="36">
        <v>14.84</v>
      </c>
      <c r="H58" s="64" t="s">
        <v>143</v>
      </c>
    </row>
    <row r="59" spans="1:10" x14ac:dyDescent="0.25">
      <c r="A59" s="141" t="s">
        <v>7</v>
      </c>
      <c r="B59" s="128"/>
      <c r="C59" s="128"/>
      <c r="D59" s="126"/>
      <c r="E59" s="35"/>
      <c r="F59" s="34"/>
      <c r="G59" s="36">
        <f>SUM(G57:G58)</f>
        <v>15.45</v>
      </c>
      <c r="H59" s="60"/>
    </row>
    <row r="60" spans="1:10" x14ac:dyDescent="0.25">
      <c r="A60" s="20" t="s">
        <v>48</v>
      </c>
      <c r="D60" s="21"/>
      <c r="E60" s="21"/>
      <c r="F60" s="21"/>
      <c r="G60" s="21"/>
    </row>
    <row r="61" spans="1:10" x14ac:dyDescent="0.25">
      <c r="A61" s="20" t="s">
        <v>49</v>
      </c>
      <c r="D61" s="21"/>
      <c r="E61" s="21"/>
      <c r="F61" s="21"/>
      <c r="G61" s="21"/>
    </row>
    <row r="62" spans="1:10" ht="44.45" customHeight="1" x14ac:dyDescent="0.25">
      <c r="A62" s="142" t="s">
        <v>62</v>
      </c>
      <c r="B62" s="115"/>
      <c r="C62" s="115"/>
      <c r="D62" s="115"/>
      <c r="E62" s="140"/>
      <c r="F62" s="38" t="s">
        <v>61</v>
      </c>
      <c r="G62" s="37" t="s">
        <v>138</v>
      </c>
    </row>
    <row r="63" spans="1:10" x14ac:dyDescent="0.25">
      <c r="A63" s="141" t="s">
        <v>93</v>
      </c>
      <c r="B63" s="128"/>
      <c r="C63" s="128"/>
      <c r="D63" s="128"/>
      <c r="E63" s="126"/>
      <c r="F63" s="34">
        <v>2</v>
      </c>
      <c r="G63" s="82">
        <v>1435.24</v>
      </c>
    </row>
    <row r="64" spans="1:10" x14ac:dyDescent="0.25">
      <c r="A64" s="44"/>
      <c r="B64" s="45"/>
      <c r="C64" s="89"/>
      <c r="D64" s="45"/>
      <c r="E64" s="45"/>
      <c r="F64" s="46"/>
      <c r="G64" s="46"/>
    </row>
    <row r="65" spans="1:7" x14ac:dyDescent="0.25">
      <c r="A65" s="47"/>
      <c r="B65" s="48"/>
      <c r="C65" s="87"/>
      <c r="D65" s="49"/>
      <c r="E65" s="46"/>
      <c r="F65" s="46"/>
      <c r="G65" s="46"/>
    </row>
    <row r="66" spans="1:7" x14ac:dyDescent="0.25">
      <c r="A66" s="20" t="s">
        <v>108</v>
      </c>
      <c r="D66" s="21"/>
      <c r="E66" s="21"/>
      <c r="F66" s="21"/>
      <c r="G66" s="21"/>
    </row>
    <row r="67" spans="1:7" x14ac:dyDescent="0.25">
      <c r="A67" s="20" t="s">
        <v>139</v>
      </c>
      <c r="D67" s="21"/>
      <c r="E67" s="21"/>
      <c r="F67" s="21"/>
      <c r="G67" s="21"/>
    </row>
    <row r="68" spans="1:7" x14ac:dyDescent="0.25">
      <c r="A68" s="20"/>
      <c r="D68" s="21"/>
      <c r="E68" s="21"/>
      <c r="F68" s="21"/>
      <c r="G68" s="21"/>
    </row>
    <row r="69" spans="1:7" x14ac:dyDescent="0.25">
      <c r="A69" s="124" t="s">
        <v>129</v>
      </c>
      <c r="B69" s="125"/>
      <c r="C69" s="125"/>
      <c r="D69" s="125"/>
      <c r="E69" s="125"/>
      <c r="F69" s="125"/>
      <c r="G69" s="125"/>
    </row>
    <row r="70" spans="1:7" ht="28.5" customHeight="1" x14ac:dyDescent="0.25">
      <c r="A70" s="125"/>
      <c r="B70" s="125"/>
      <c r="C70" s="125"/>
      <c r="D70" s="125"/>
      <c r="E70" s="125"/>
      <c r="F70" s="125"/>
      <c r="G70" s="125"/>
    </row>
    <row r="71" spans="1:7" x14ac:dyDescent="0.25">
      <c r="A71" s="61"/>
      <c r="B71" s="61"/>
      <c r="C71" s="90"/>
      <c r="D71" s="61"/>
      <c r="E71" s="61"/>
      <c r="F71" s="61"/>
      <c r="G71" s="61"/>
    </row>
    <row r="72" spans="1:7" x14ac:dyDescent="0.25">
      <c r="A72" s="57"/>
      <c r="B72" s="57"/>
      <c r="C72" s="90"/>
      <c r="D72" s="57"/>
      <c r="E72" s="57"/>
      <c r="F72" s="57"/>
      <c r="G72" s="57"/>
    </row>
    <row r="73" spans="1:7" x14ac:dyDescent="0.25">
      <c r="A73" s="21" t="s">
        <v>75</v>
      </c>
      <c r="B73" s="50"/>
    </row>
    <row r="74" spans="1:7" x14ac:dyDescent="0.25">
      <c r="A74" s="21" t="s">
        <v>76</v>
      </c>
      <c r="B74" s="50"/>
      <c r="E74" s="21" t="s">
        <v>78</v>
      </c>
    </row>
    <row r="75" spans="1:7" x14ac:dyDescent="0.25">
      <c r="A75" s="21" t="s">
        <v>77</v>
      </c>
      <c r="B75" s="50"/>
    </row>
    <row r="76" spans="1:7" x14ac:dyDescent="0.25">
      <c r="A76" s="21"/>
      <c r="B76" s="50"/>
    </row>
    <row r="77" spans="1:7" x14ac:dyDescent="0.25">
      <c r="A77" s="18" t="s">
        <v>79</v>
      </c>
    </row>
    <row r="78" spans="1:7" x14ac:dyDescent="0.25">
      <c r="A78" s="18" t="s">
        <v>80</v>
      </c>
    </row>
    <row r="79" spans="1:7" x14ac:dyDescent="0.25">
      <c r="A79" s="18" t="s">
        <v>140</v>
      </c>
    </row>
    <row r="80" spans="1:7" x14ac:dyDescent="0.25">
      <c r="A80" s="18" t="s">
        <v>81</v>
      </c>
    </row>
    <row r="81" spans="1:1" x14ac:dyDescent="0.25">
      <c r="A81" s="18"/>
    </row>
  </sheetData>
  <mergeCells count="45">
    <mergeCell ref="A7:H7"/>
    <mergeCell ref="A59:D59"/>
    <mergeCell ref="A62:E62"/>
    <mergeCell ref="A63:E63"/>
    <mergeCell ref="A58:D58"/>
    <mergeCell ref="A44:B44"/>
    <mergeCell ref="A45:B45"/>
    <mergeCell ref="A47:B47"/>
    <mergeCell ref="A49:B49"/>
    <mergeCell ref="A57:D57"/>
    <mergeCell ref="A56:D56"/>
    <mergeCell ref="A53:H53"/>
    <mergeCell ref="A48:B48"/>
    <mergeCell ref="A41:B41"/>
    <mergeCell ref="A43:B43"/>
    <mergeCell ref="A14:B14"/>
    <mergeCell ref="A69:G70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4:B4"/>
    <mergeCell ref="A46:B46"/>
    <mergeCell ref="A15:B15"/>
    <mergeCell ref="A17:B17"/>
    <mergeCell ref="A18:B18"/>
    <mergeCell ref="A21:B21"/>
    <mergeCell ref="A20:B20"/>
    <mergeCell ref="A34:B34"/>
    <mergeCell ref="A30:B30"/>
    <mergeCell ref="A32:B32"/>
    <mergeCell ref="A42:B42"/>
    <mergeCell ref="A36:B36"/>
    <mergeCell ref="A38:B38"/>
    <mergeCell ref="A39:B39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2020-02-04T07:13:20Z</cp:lastPrinted>
  <dcterms:created xsi:type="dcterms:W3CDTF">2013-02-18T04:38:06Z</dcterms:created>
  <dcterms:modified xsi:type="dcterms:W3CDTF">2020-03-19T03:46:14Z</dcterms:modified>
</cp:coreProperties>
</file>