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C22" i="8" l="1"/>
  <c r="F40" i="8"/>
  <c r="G40" i="8"/>
  <c r="G39" i="8"/>
  <c r="H39" i="8"/>
  <c r="F42" i="8"/>
  <c r="G42" i="8"/>
  <c r="G41" i="8"/>
  <c r="H41" i="8"/>
  <c r="E40" i="8"/>
  <c r="H40" i="8"/>
  <c r="E42" i="8"/>
  <c r="H42" i="8"/>
  <c r="H47" i="8"/>
  <c r="F8" i="8"/>
  <c r="G8" i="8"/>
  <c r="F27" i="8"/>
  <c r="G27" i="8"/>
  <c r="G25" i="8"/>
  <c r="G31" i="8"/>
  <c r="G37" i="8"/>
  <c r="G43" i="8"/>
  <c r="G44" i="8"/>
  <c r="F31" i="8"/>
  <c r="F37" i="8"/>
  <c r="F43" i="8"/>
  <c r="F44" i="8"/>
  <c r="E8" i="8"/>
  <c r="E31" i="8"/>
  <c r="E37" i="8"/>
  <c r="E43" i="8"/>
  <c r="E44" i="8"/>
  <c r="H8" i="8"/>
  <c r="H25" i="8"/>
  <c r="H29" i="8"/>
  <c r="H33" i="8"/>
  <c r="H34" i="8"/>
  <c r="H35" i="8"/>
  <c r="H36" i="8"/>
  <c r="H31" i="8"/>
  <c r="H48" i="8"/>
  <c r="G58" i="8"/>
  <c r="D4" i="8"/>
  <c r="E27" i="8"/>
  <c r="H27" i="8"/>
  <c r="E26" i="8"/>
  <c r="F26" i="8"/>
  <c r="H26" i="8"/>
  <c r="H46" i="8"/>
  <c r="D14" i="8"/>
  <c r="D13" i="8"/>
  <c r="D9" i="8"/>
  <c r="C27" i="8"/>
  <c r="C26" i="8"/>
  <c r="H45" i="8"/>
  <c r="F23" i="8"/>
  <c r="G23" i="8"/>
  <c r="F22" i="8"/>
  <c r="G22" i="8"/>
  <c r="G21" i="8"/>
  <c r="F20" i="8"/>
  <c r="G20" i="8"/>
  <c r="F19" i="8"/>
  <c r="G19" i="8"/>
  <c r="G18" i="8"/>
  <c r="F17" i="8"/>
  <c r="G17" i="8"/>
  <c r="F16" i="8"/>
  <c r="G16" i="8"/>
  <c r="G15" i="8"/>
  <c r="F14" i="8"/>
  <c r="G14" i="8"/>
  <c r="F13" i="8"/>
  <c r="G13" i="8"/>
  <c r="G12" i="8"/>
  <c r="F10" i="8"/>
  <c r="G10" i="8"/>
  <c r="F9" i="8"/>
  <c r="G9" i="8"/>
  <c r="E23" i="8"/>
  <c r="E22" i="8"/>
  <c r="E14" i="8"/>
  <c r="E13" i="8"/>
  <c r="E17" i="8"/>
  <c r="E16" i="8"/>
  <c r="E20" i="8"/>
  <c r="E19" i="8"/>
  <c r="E9" i="8"/>
  <c r="E10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6,61руб/м.кв. с 01.10.16г.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Селина
Влад книга
Снежинка
Реунова
Сбербанк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Надалекс Мед
Снежинка
Ломбард Золотой ветер
ИП Рябко
Интегра
Реунова
Дом книги</t>
        </r>
      </text>
    </comment>
  </commentList>
</comments>
</file>

<file path=xl/sharedStrings.xml><?xml version="1.0" encoding="utf-8"?>
<sst xmlns="http://schemas.openxmlformats.org/spreadsheetml/2006/main" count="171" uniqueCount="151">
  <si>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</si>
  <si>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</si>
  <si>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</si>
  <si>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</si>
  <si>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</si>
  <si>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</si>
  <si>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</si>
  <si>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</si>
  <si>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</si>
  <si>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</si>
  <si>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</si>
  <si>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</si>
  <si>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</si>
  <si>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</si>
  <si>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</si>
  <si>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</si>
  <si>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</si>
  <si>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</si>
  <si>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</si>
  <si>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</si>
  <si>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</si>
  <si>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</si>
  <si>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</si>
  <si>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</si>
  <si>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</si>
  <si>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</si>
  <si>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</si>
  <si>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</si>
  <si>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</si>
  <si>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</si>
  <si>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</si>
  <si>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</si>
  <si>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</si>
  <si>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</si>
  <si>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</si>
  <si>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</si>
  <si>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</si>
  <si>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</si>
  <si>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</si>
  <si>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</si>
  <si>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</si>
  <si>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</si>
  <si>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</si>
  <si>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</si>
  <si>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</si>
  <si>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</si>
  <si>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</si>
  <si>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</si>
  <si>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</si>
  <si>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</si>
  <si>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</si>
  <si>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</si>
  <si>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</si>
  <si>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</si>
  <si>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</si>
  <si>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</si>
  <si>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</si>
  <si>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</si>
  <si>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</si>
  <si>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</si>
  <si>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</si>
  <si>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</si>
  <si>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</si>
  <si>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</si>
  <si>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</si>
  <si>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</si>
  <si>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</si>
  <si>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</si>
  <si>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</si>
  <si>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</si>
  <si>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</si>
  <si>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</si>
  <si>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</si>
  <si>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</si>
  <si>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</si>
  <si>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</si>
  <si>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</si>
  <si>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</si>
  <si>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</si>
  <si>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</si>
  <si>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</si>
  <si>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</si>
  <si>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</si>
  <si>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</si>
  <si>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</si>
  <si>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№ 21 по ул. Луговой</t>
  </si>
  <si>
    <t>ООО " Чистый двор"</t>
  </si>
  <si>
    <t>ООО " Эра"</t>
  </si>
  <si>
    <t>Тунгусская,8</t>
  </si>
  <si>
    <t>226 -58-97</t>
  </si>
  <si>
    <t>5 этажей</t>
  </si>
  <si>
    <t>4 подъезда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</si>
  <si>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</si>
  <si>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</si>
  <si>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</si>
  <si>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</si>
  <si>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</si>
  <si>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</si>
  <si>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</si>
  <si>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</si>
  <si>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</si>
  <si>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</si>
  <si>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</si>
  <si>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</si>
  <si>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</si>
  <si>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</si>
  <si>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</si>
  <si>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</si>
  <si>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</si>
  <si>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</si>
  <si>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5. Рекламные конструкции на общедомовом имуществе</t>
  </si>
  <si>
    <t>в т.ч. услуги по управл., налоги,ДНР -30%</t>
  </si>
  <si>
    <t>часть 4.</t>
  </si>
  <si>
    <t>ул. Тунгусская,8</t>
  </si>
  <si>
    <t>количество проживающих</t>
  </si>
  <si>
    <t>итого по дому:</t>
  </si>
  <si>
    <t>прочие работы и услуги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</si>
  <si>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</si>
  <si>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</si>
  <si>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</si>
  <si>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</si>
  <si>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</si>
  <si>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</si>
  <si>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</si>
  <si>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Площадь нежилых помещений</t>
  </si>
  <si>
    <t>ООО " Восток Мегаполис"</t>
  </si>
  <si>
    <t>80  чел.</t>
  </si>
  <si>
    <t>тариф на 1 кв.м.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</si>
  <si>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</si>
  <si>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</si>
  <si>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</si>
  <si>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</si>
  <si>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</si>
  <si>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3216,4 м2</t>
  </si>
  <si>
    <t>495,1 кв.м.</t>
  </si>
  <si>
    <t>4.Коммунальные услуги всего:</t>
  </si>
  <si>
    <t>3.Обслуживание теплосчетчика</t>
  </si>
  <si>
    <t>услуги по управлению-</t>
  </si>
  <si>
    <t>Итого по прочим услугам:</t>
  </si>
  <si>
    <t>Предложение Управляющей компании: ремонт системы электроснабжения. Собственникам необходимо предоставить протокол общего собрания для выполнения предложенных, или иных  необходимых работ.</t>
  </si>
  <si>
    <t>848,8 кв.м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</si>
  <si>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</si>
  <si>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</si>
  <si>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</si>
  <si>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>переходящие остатки д/ср-в на конец  2018 г.</t>
  </si>
  <si>
    <t>В отчете отражен тариф, принятый  решением общего собрания по статье "текущий ремонт" 6,61 руб./кв.м.</t>
  </si>
  <si>
    <t xml:space="preserve"> начисления и фактическое поступление средств по статьям затрат за 2018 г.(тыс.р.)</t>
  </si>
  <si>
    <t>3. Перечень работ, выполненных по статье " текущий ремонт"  в 2018 году.</t>
  </si>
  <si>
    <t>работ по статье в 2018 году не производилось</t>
  </si>
  <si>
    <t>План по статье "текущий ремонт" на 2019 год.</t>
  </si>
  <si>
    <r>
      <t xml:space="preserve">ИСХ №  </t>
    </r>
    <r>
      <rPr>
        <b/>
        <u/>
        <sz val="9"/>
        <color theme="1"/>
        <rFont val="Calibri"/>
        <family val="2"/>
        <charset val="204"/>
        <scheme val="minor"/>
      </rPr>
      <t xml:space="preserve">  599/02 от 21.02.2019 г.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</si>
</sst>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1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9" fillId="0" borderId="2" xfId="0" applyFont="1" applyFill="1" applyBorder="1" applyAlignment="1"/>
    <xf numFmtId="0" fontId="4" fillId="0" borderId="7" xfId="0" applyFont="1" applyBorder="1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Border="1"/>
    <xf numFmtId="2" fontId="3" fillId="0" borderId="7" xfId="0" applyNumberFormat="1" applyFont="1" applyBorder="1"/>
    <xf numFmtId="0" fontId="3" fillId="0" borderId="4" xfId="0" applyFont="1" applyBorder="1" applyAlignment="1"/>
    <xf numFmtId="0" fontId="3" fillId="0" borderId="10" xfId="0" applyFont="1" applyBorder="1" applyAlignment="1"/>
    <xf numFmtId="2" fontId="9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9" fillId="0" borderId="2" xfId="0" applyFont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9" fillId="0" borderId="2" xfId="0" applyNumberFormat="1" applyFont="1" applyBorder="1" applyAlignment="1">
      <alignment horizontal="center" wrapText="1"/>
    </xf>
    <xf numFmtId="0" fontId="9" fillId="0" borderId="7" xfId="0" applyFont="1" applyBorder="1" applyAlignment="1"/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3" fillId="0" borderId="2" xfId="0" applyFont="1" applyBorder="1" applyAlignment="1"/>
    <xf numFmtId="0" fontId="3" fillId="0" borderId="7" xfId="0" applyFont="1" applyBorder="1" applyAlignment="1"/>
    <xf numFmtId="0" fontId="9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/>
    <xf numFmtId="0" fontId="4" fillId="0" borderId="7" xfId="0" applyFont="1" applyBorder="1" applyAlignment="1"/>
    <xf numFmtId="0" fontId="9" fillId="0" borderId="2" xfId="0" applyFont="1" applyBorder="1" applyAlignment="1"/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2" borderId="6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2" fontId="9" fillId="0" borderId="2" xfId="0" applyNumberFormat="1" applyFont="1" applyFill="1" applyBorder="1" applyAlignment="1"/>
    <xf numFmtId="2" fontId="0" fillId="0" borderId="7" xfId="0" applyNumberFormat="1" applyBorder="1" applyAlignment="1"/>
    <xf numFmtId="2" fontId="9" fillId="0" borderId="2" xfId="0" applyNumberFormat="1" applyFont="1" applyFill="1" applyBorder="1" applyAlignment="1">
      <alignment horizontal="center"/>
    </xf>
    <xf numFmtId="2" fontId="0" fillId="0" borderId="6" xfId="0" applyNumberFormat="1" applyBorder="1" applyAlignment="1"/>
    <xf numFmtId="2" fontId="3" fillId="0" borderId="2" xfId="0" applyNumberFormat="1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12" fillId="0" borderId="0" xfId="0" applyFont="1" applyAlignment="1"/>
    <xf numFmtId="0" fontId="12" fillId="0" borderId="2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0" fillId="0" borderId="0" xfId="0" applyAlignment="1"/>
    <xf numFmtId="0" fontId="6" fillId="0" borderId="2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141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4" t="s">
        <v>85</v>
      </c>
    </row>
    <row r="4" spans="1:4" ht="14.25" customHeight="1" x14ac:dyDescent="0.25">
      <c r="A4" s="22" t="s">
        <v>150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52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49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26" t="s">
        <v>13</v>
      </c>
      <c r="D9" s="127"/>
    </row>
    <row r="10" spans="1:4" s="3" customFormat="1" ht="24" customHeight="1" x14ac:dyDescent="0.25">
      <c r="A10" s="12" t="s">
        <v>2</v>
      </c>
      <c r="B10" s="15" t="s">
        <v>14</v>
      </c>
      <c r="C10" s="128" t="s">
        <v>83</v>
      </c>
      <c r="D10" s="129"/>
    </row>
    <row r="11" spans="1:4" s="3" customFormat="1" ht="15" customHeight="1" x14ac:dyDescent="0.25">
      <c r="A11" s="12" t="s">
        <v>3</v>
      </c>
      <c r="B11" s="13" t="s">
        <v>15</v>
      </c>
      <c r="C11" s="126" t="s">
        <v>16</v>
      </c>
      <c r="D11" s="127"/>
    </row>
    <row r="12" spans="1:4" s="3" customFormat="1" ht="15" customHeight="1" x14ac:dyDescent="0.25">
      <c r="A12" s="54" t="s">
        <v>4</v>
      </c>
      <c r="B12" s="55" t="s">
        <v>93</v>
      </c>
      <c r="C12" s="50" t="s">
        <v>94</v>
      </c>
      <c r="D12" s="51" t="s">
        <v>95</v>
      </c>
    </row>
    <row r="13" spans="1:4" s="3" customFormat="1" ht="15" customHeight="1" x14ac:dyDescent="0.25">
      <c r="A13" s="56"/>
      <c r="B13" s="57"/>
      <c r="C13" s="50" t="s">
        <v>96</v>
      </c>
      <c r="D13" s="51" t="s">
        <v>97</v>
      </c>
    </row>
    <row r="14" spans="1:4" s="3" customFormat="1" ht="15" customHeight="1" x14ac:dyDescent="0.25">
      <c r="A14" s="56"/>
      <c r="B14" s="57"/>
      <c r="C14" s="50" t="s">
        <v>98</v>
      </c>
      <c r="D14" s="51" t="s">
        <v>99</v>
      </c>
    </row>
    <row r="15" spans="1:4" s="3" customFormat="1" ht="15" customHeight="1" x14ac:dyDescent="0.25">
      <c r="A15" s="56"/>
      <c r="B15" s="57"/>
      <c r="C15" s="50" t="s">
        <v>100</v>
      </c>
      <c r="D15" s="51" t="s">
        <v>101</v>
      </c>
    </row>
    <row r="16" spans="1:4" s="3" customFormat="1" ht="15" customHeight="1" x14ac:dyDescent="0.25">
      <c r="A16" s="56"/>
      <c r="B16" s="57"/>
      <c r="C16" s="50" t="s">
        <v>102</v>
      </c>
      <c r="D16" s="51" t="s">
        <v>103</v>
      </c>
    </row>
    <row r="17" spans="1:5" s="3" customFormat="1" ht="15" customHeight="1" x14ac:dyDescent="0.25">
      <c r="A17" s="56"/>
      <c r="B17" s="57"/>
      <c r="C17" s="50" t="s">
        <v>104</v>
      </c>
      <c r="D17" s="51" t="s">
        <v>105</v>
      </c>
    </row>
    <row r="18" spans="1:5" s="3" customFormat="1" ht="15" customHeight="1" x14ac:dyDescent="0.25">
      <c r="A18" s="58"/>
      <c r="B18" s="59"/>
      <c r="C18" s="50" t="s">
        <v>106</v>
      </c>
      <c r="D18" s="51" t="s">
        <v>107</v>
      </c>
    </row>
    <row r="19" spans="1:5" s="3" customFormat="1" ht="14.25" customHeight="1" x14ac:dyDescent="0.25">
      <c r="A19" s="12" t="s">
        <v>5</v>
      </c>
      <c r="B19" s="13" t="s">
        <v>17</v>
      </c>
      <c r="C19" s="130" t="s">
        <v>108</v>
      </c>
      <c r="D19" s="131"/>
    </row>
    <row r="20" spans="1:5" s="3" customFormat="1" x14ac:dyDescent="0.25">
      <c r="A20" s="12" t="s">
        <v>6</v>
      </c>
      <c r="B20" s="13" t="s">
        <v>18</v>
      </c>
      <c r="C20" s="132" t="s">
        <v>56</v>
      </c>
      <c r="D20" s="131"/>
    </row>
    <row r="21" spans="1:5" s="3" customFormat="1" ht="16.5" customHeight="1" x14ac:dyDescent="0.25">
      <c r="A21" s="12" t="s">
        <v>7</v>
      </c>
      <c r="B21" s="13" t="s">
        <v>19</v>
      </c>
      <c r="C21" s="128" t="s">
        <v>20</v>
      </c>
      <c r="D21" s="129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33" t="s">
        <v>27</v>
      </c>
      <c r="B26" s="134"/>
      <c r="C26" s="134"/>
      <c r="D26" s="135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86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87</v>
      </c>
      <c r="C30" s="6" t="s">
        <v>88</v>
      </c>
      <c r="D30" s="10" t="s">
        <v>89</v>
      </c>
      <c r="E30" t="s">
        <v>82</v>
      </c>
    </row>
    <row r="31" spans="1:5" x14ac:dyDescent="0.25">
      <c r="A31" s="20" t="s">
        <v>42</v>
      </c>
      <c r="B31" s="19"/>
      <c r="C31" s="19"/>
      <c r="D31" s="19"/>
    </row>
    <row r="32" spans="1:5" ht="13.5" customHeight="1" x14ac:dyDescent="0.25">
      <c r="A32" s="20" t="s">
        <v>43</v>
      </c>
      <c r="B32" s="19"/>
      <c r="C32" s="19"/>
      <c r="D32" s="19"/>
    </row>
    <row r="33" spans="1:4" ht="12" customHeight="1" x14ac:dyDescent="0.25">
      <c r="A33" s="7">
        <v>1</v>
      </c>
      <c r="B33" s="6" t="s">
        <v>125</v>
      </c>
      <c r="C33" s="6" t="s">
        <v>113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25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50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123">
        <v>1949</v>
      </c>
      <c r="D40" s="124"/>
    </row>
    <row r="41" spans="1:4" x14ac:dyDescent="0.25">
      <c r="A41" s="7">
        <v>2</v>
      </c>
      <c r="B41" s="6" t="s">
        <v>37</v>
      </c>
      <c r="C41" s="123" t="s">
        <v>90</v>
      </c>
      <c r="D41" s="124"/>
    </row>
    <row r="42" spans="1:4" ht="15" customHeight="1" x14ac:dyDescent="0.25">
      <c r="A42" s="7">
        <v>3</v>
      </c>
      <c r="B42" s="6" t="s">
        <v>38</v>
      </c>
      <c r="C42" s="123" t="s">
        <v>91</v>
      </c>
      <c r="D42" s="125"/>
    </row>
    <row r="43" spans="1:4" x14ac:dyDescent="0.25">
      <c r="A43" s="7">
        <v>4</v>
      </c>
      <c r="B43" s="6" t="s">
        <v>36</v>
      </c>
      <c r="C43" s="123" t="s">
        <v>57</v>
      </c>
      <c r="D43" s="125"/>
    </row>
    <row r="44" spans="1:4" x14ac:dyDescent="0.25">
      <c r="A44" s="7">
        <v>5</v>
      </c>
      <c r="B44" s="6" t="s">
        <v>39</v>
      </c>
      <c r="C44" s="123" t="s">
        <v>57</v>
      </c>
      <c r="D44" s="125"/>
    </row>
    <row r="45" spans="1:4" x14ac:dyDescent="0.25">
      <c r="A45" s="7">
        <v>6</v>
      </c>
      <c r="B45" s="6" t="s">
        <v>40</v>
      </c>
      <c r="C45" s="123" t="s">
        <v>133</v>
      </c>
      <c r="D45" s="124"/>
    </row>
    <row r="46" spans="1:4" ht="15" customHeight="1" x14ac:dyDescent="0.25">
      <c r="A46" s="7">
        <v>7</v>
      </c>
      <c r="B46" s="6" t="s">
        <v>124</v>
      </c>
      <c r="C46" s="123" t="s">
        <v>140</v>
      </c>
      <c r="D46" s="124"/>
    </row>
    <row r="47" spans="1:4" x14ac:dyDescent="0.25">
      <c r="A47" s="7">
        <v>8</v>
      </c>
      <c r="B47" s="6" t="s">
        <v>41</v>
      </c>
      <c r="C47" s="123" t="s">
        <v>134</v>
      </c>
      <c r="D47" s="124"/>
    </row>
    <row r="48" spans="1:4" x14ac:dyDescent="0.25">
      <c r="A48" s="7">
        <v>9</v>
      </c>
      <c r="B48" s="6" t="s">
        <v>114</v>
      </c>
      <c r="C48" s="121" t="s">
        <v>126</v>
      </c>
      <c r="D48" s="122"/>
    </row>
    <row r="49" spans="1:4" x14ac:dyDescent="0.25">
      <c r="A49" s="66"/>
      <c r="B49" s="6" t="s">
        <v>84</v>
      </c>
      <c r="C49" s="66" t="s">
        <v>92</v>
      </c>
      <c r="D49" s="6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topLeftCell="A71" workbookViewId="0">
      <selection sqref="A1:H83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5703125" customWidth="1"/>
  </cols>
  <sheetData>
    <row r="1" spans="1:8" x14ac:dyDescent="0.25">
      <c r="A1" s="4" t="s">
        <v>119</v>
      </c>
      <c r="B1"/>
      <c r="C1" s="40"/>
      <c r="D1" s="40"/>
    </row>
    <row r="2" spans="1:8" ht="13.5" customHeight="1" x14ac:dyDescent="0.25">
      <c r="A2" s="4" t="s">
        <v>142</v>
      </c>
      <c r="B2"/>
      <c r="C2" s="40"/>
      <c r="D2" s="40"/>
    </row>
    <row r="3" spans="1:8" ht="56.25" customHeight="1" x14ac:dyDescent="0.25">
      <c r="A3" s="150" t="s">
        <v>63</v>
      </c>
      <c r="B3" s="151"/>
      <c r="C3" s="41" t="s">
        <v>127</v>
      </c>
      <c r="D3" s="32" t="s">
        <v>64</v>
      </c>
      <c r="E3" s="32" t="s">
        <v>65</v>
      </c>
      <c r="F3" s="32" t="s">
        <v>66</v>
      </c>
      <c r="G3" s="42" t="s">
        <v>67</v>
      </c>
      <c r="H3" s="32" t="s">
        <v>68</v>
      </c>
    </row>
    <row r="4" spans="1:8" ht="25.5" customHeight="1" x14ac:dyDescent="0.25">
      <c r="A4" s="166" t="s">
        <v>143</v>
      </c>
      <c r="B4" s="167"/>
      <c r="C4" s="41"/>
      <c r="D4" s="32">
        <f>D5+D6-0.01</f>
        <v>-214.92000000000002</v>
      </c>
      <c r="E4" s="32"/>
      <c r="F4" s="32"/>
      <c r="G4" s="42"/>
      <c r="H4" s="32"/>
    </row>
    <row r="5" spans="1:8" ht="19.5" customHeight="1" x14ac:dyDescent="0.25">
      <c r="A5" s="70" t="s">
        <v>120</v>
      </c>
      <c r="B5" s="71"/>
      <c r="C5" s="41"/>
      <c r="D5" s="32">
        <v>117.75</v>
      </c>
      <c r="E5" s="32"/>
      <c r="F5" s="32"/>
      <c r="G5" s="42"/>
      <c r="H5" s="32"/>
    </row>
    <row r="6" spans="1:8" ht="15.75" customHeight="1" x14ac:dyDescent="0.25">
      <c r="A6" s="70" t="s">
        <v>121</v>
      </c>
      <c r="B6" s="71"/>
      <c r="C6" s="41"/>
      <c r="D6" s="32">
        <v>-332.66</v>
      </c>
      <c r="E6" s="32"/>
      <c r="F6" s="32"/>
      <c r="G6" s="42"/>
      <c r="H6" s="32"/>
    </row>
    <row r="7" spans="1:8" ht="18" customHeight="1" x14ac:dyDescent="0.25">
      <c r="A7" s="168" t="s">
        <v>146</v>
      </c>
      <c r="B7" s="149"/>
      <c r="C7" s="149"/>
      <c r="D7" s="149"/>
      <c r="E7" s="149"/>
      <c r="F7" s="149"/>
      <c r="G7" s="149"/>
      <c r="H7" s="169"/>
    </row>
    <row r="8" spans="1:8" ht="17.25" customHeight="1" x14ac:dyDescent="0.25">
      <c r="A8" s="160" t="s">
        <v>69</v>
      </c>
      <c r="B8" s="161"/>
      <c r="C8" s="88">
        <v>15.83</v>
      </c>
      <c r="D8" s="88">
        <v>-268.86</v>
      </c>
      <c r="E8" s="88">
        <f t="shared" ref="E8:F10" si="0">E12+E15+E18+E21</f>
        <v>609.81000000000006</v>
      </c>
      <c r="F8" s="88">
        <f t="shared" si="0"/>
        <v>549.69000000000005</v>
      </c>
      <c r="G8" s="88">
        <f>F8</f>
        <v>549.69000000000005</v>
      </c>
      <c r="H8" s="82">
        <f>F8-E8+D8</f>
        <v>-328.98</v>
      </c>
    </row>
    <row r="9" spans="1:8" x14ac:dyDescent="0.25">
      <c r="A9" s="89" t="s">
        <v>70</v>
      </c>
      <c r="B9" s="90"/>
      <c r="C9" s="80">
        <f>C8-C10</f>
        <v>14.32</v>
      </c>
      <c r="D9" s="80">
        <f>D8-D10</f>
        <v>-241.95000000000002</v>
      </c>
      <c r="E9" s="80">
        <f t="shared" si="0"/>
        <v>548.82899999999995</v>
      </c>
      <c r="F9" s="80">
        <f t="shared" si="0"/>
        <v>494.721</v>
      </c>
      <c r="G9" s="80">
        <f>F9</f>
        <v>494.721</v>
      </c>
      <c r="H9" s="80">
        <f t="shared" ref="H9:H10" si="1">F9-E9+D9</f>
        <v>-296.05799999999999</v>
      </c>
    </row>
    <row r="10" spans="1:8" x14ac:dyDescent="0.25">
      <c r="A10" s="140" t="s">
        <v>71</v>
      </c>
      <c r="B10" s="141"/>
      <c r="C10" s="80">
        <v>1.51</v>
      </c>
      <c r="D10" s="80">
        <v>-26.91</v>
      </c>
      <c r="E10" s="80">
        <f t="shared" si="0"/>
        <v>60.980999999999995</v>
      </c>
      <c r="F10" s="80">
        <f t="shared" si="0"/>
        <v>54.969000000000001</v>
      </c>
      <c r="G10" s="80">
        <f>F10</f>
        <v>54.969000000000001</v>
      </c>
      <c r="H10" s="80">
        <f t="shared" si="1"/>
        <v>-32.921999999999997</v>
      </c>
    </row>
    <row r="11" spans="1:8" ht="12.75" customHeight="1" x14ac:dyDescent="0.25">
      <c r="A11" s="162" t="s">
        <v>72</v>
      </c>
      <c r="B11" s="163"/>
      <c r="C11" s="163"/>
      <c r="D11" s="163"/>
      <c r="E11" s="163"/>
      <c r="F11" s="163"/>
      <c r="G11" s="163"/>
      <c r="H11" s="161"/>
    </row>
    <row r="12" spans="1:8" x14ac:dyDescent="0.25">
      <c r="A12" s="164" t="s">
        <v>53</v>
      </c>
      <c r="B12" s="165"/>
      <c r="C12" s="88">
        <v>5.65</v>
      </c>
      <c r="D12" s="79">
        <v>-102.12</v>
      </c>
      <c r="E12" s="79">
        <v>218.07</v>
      </c>
      <c r="F12" s="79">
        <v>196.87</v>
      </c>
      <c r="G12" s="79">
        <f>F12</f>
        <v>196.87</v>
      </c>
      <c r="H12" s="80">
        <f t="shared" ref="H12:H23" si="2">F12-E12+D12</f>
        <v>-123.32</v>
      </c>
    </row>
    <row r="13" spans="1:8" x14ac:dyDescent="0.25">
      <c r="A13" s="89" t="s">
        <v>70</v>
      </c>
      <c r="B13" s="90"/>
      <c r="C13" s="80">
        <v>5.08</v>
      </c>
      <c r="D13" s="80">
        <f>D12-D14</f>
        <v>-91.897999999999996</v>
      </c>
      <c r="E13" s="80">
        <f>E12-E14</f>
        <v>196.26299999999998</v>
      </c>
      <c r="F13" s="80">
        <f>F12-F14</f>
        <v>177.18299999999999</v>
      </c>
      <c r="G13" s="79">
        <f t="shared" ref="G13:G23" si="3">F13</f>
        <v>177.18299999999999</v>
      </c>
      <c r="H13" s="80">
        <f t="shared" si="2"/>
        <v>-110.97799999999998</v>
      </c>
    </row>
    <row r="14" spans="1:8" x14ac:dyDescent="0.25">
      <c r="A14" s="140" t="s">
        <v>71</v>
      </c>
      <c r="B14" s="141"/>
      <c r="C14" s="80">
        <v>0.56999999999999995</v>
      </c>
      <c r="D14" s="80">
        <f>D12*10%-0.01</f>
        <v>-10.222000000000001</v>
      </c>
      <c r="E14" s="80">
        <f>E12*10%</f>
        <v>21.807000000000002</v>
      </c>
      <c r="F14" s="80">
        <f>F12*10%</f>
        <v>19.687000000000001</v>
      </c>
      <c r="G14" s="79">
        <f t="shared" si="3"/>
        <v>19.687000000000001</v>
      </c>
      <c r="H14" s="80">
        <f t="shared" si="2"/>
        <v>-12.342000000000002</v>
      </c>
    </row>
    <row r="15" spans="1:8" ht="23.25" customHeight="1" x14ac:dyDescent="0.25">
      <c r="A15" s="164" t="s">
        <v>44</v>
      </c>
      <c r="B15" s="165"/>
      <c r="C15" s="88">
        <v>3.45</v>
      </c>
      <c r="D15" s="79">
        <v>-61.97</v>
      </c>
      <c r="E15" s="79">
        <v>133.15</v>
      </c>
      <c r="F15" s="79">
        <v>120.23</v>
      </c>
      <c r="G15" s="79">
        <f t="shared" si="3"/>
        <v>120.23</v>
      </c>
      <c r="H15" s="80">
        <f t="shared" si="2"/>
        <v>-74.89</v>
      </c>
    </row>
    <row r="16" spans="1:8" x14ac:dyDescent="0.25">
      <c r="A16" s="89" t="s">
        <v>70</v>
      </c>
      <c r="B16" s="90"/>
      <c r="C16" s="80">
        <v>3.1</v>
      </c>
      <c r="D16" s="80">
        <v>-55.78</v>
      </c>
      <c r="E16" s="80">
        <f>E15-E17</f>
        <v>119.83500000000001</v>
      </c>
      <c r="F16" s="80">
        <f>F15-F17</f>
        <v>108.20700000000001</v>
      </c>
      <c r="G16" s="79">
        <f t="shared" si="3"/>
        <v>108.20700000000001</v>
      </c>
      <c r="H16" s="80">
        <f t="shared" si="2"/>
        <v>-67.408000000000001</v>
      </c>
    </row>
    <row r="17" spans="1:8" ht="15" customHeight="1" x14ac:dyDescent="0.25">
      <c r="A17" s="140" t="s">
        <v>71</v>
      </c>
      <c r="B17" s="141"/>
      <c r="C17" s="80">
        <v>0.35</v>
      </c>
      <c r="D17" s="80">
        <v>-6.19</v>
      </c>
      <c r="E17" s="80">
        <f>E15*10%</f>
        <v>13.315000000000001</v>
      </c>
      <c r="F17" s="80">
        <f>F15*10%</f>
        <v>12.023000000000001</v>
      </c>
      <c r="G17" s="79">
        <f t="shared" si="3"/>
        <v>12.023000000000001</v>
      </c>
      <c r="H17" s="80">
        <f t="shared" si="2"/>
        <v>-7.4820000000000002</v>
      </c>
    </row>
    <row r="18" spans="1:8" ht="14.25" customHeight="1" x14ac:dyDescent="0.25">
      <c r="A18" s="164" t="s">
        <v>54</v>
      </c>
      <c r="B18" s="165"/>
      <c r="C18" s="91">
        <v>2.37</v>
      </c>
      <c r="D18" s="79">
        <v>-42.46</v>
      </c>
      <c r="E18" s="79">
        <v>91.47</v>
      </c>
      <c r="F18" s="79">
        <v>82.59</v>
      </c>
      <c r="G18" s="79">
        <f t="shared" si="3"/>
        <v>82.59</v>
      </c>
      <c r="H18" s="80">
        <f t="shared" si="2"/>
        <v>-51.339999999999996</v>
      </c>
    </row>
    <row r="19" spans="1:8" ht="13.5" customHeight="1" x14ac:dyDescent="0.25">
      <c r="A19" s="89" t="s">
        <v>70</v>
      </c>
      <c r="B19" s="90"/>
      <c r="C19" s="80">
        <v>2.13</v>
      </c>
      <c r="D19" s="80">
        <v>-38.22</v>
      </c>
      <c r="E19" s="80">
        <f>E18-E20</f>
        <v>82.322999999999993</v>
      </c>
      <c r="F19" s="80">
        <f>F18-F20</f>
        <v>74.331000000000003</v>
      </c>
      <c r="G19" s="79">
        <f t="shared" si="3"/>
        <v>74.331000000000003</v>
      </c>
      <c r="H19" s="80">
        <f t="shared" si="2"/>
        <v>-46.211999999999989</v>
      </c>
    </row>
    <row r="20" spans="1:8" ht="12.75" customHeight="1" x14ac:dyDescent="0.25">
      <c r="A20" s="140" t="s">
        <v>71</v>
      </c>
      <c r="B20" s="141"/>
      <c r="C20" s="80">
        <v>0.24</v>
      </c>
      <c r="D20" s="80">
        <v>-4.25</v>
      </c>
      <c r="E20" s="80">
        <f>E18*10%</f>
        <v>9.1470000000000002</v>
      </c>
      <c r="F20" s="80">
        <f>F18*10%</f>
        <v>8.2590000000000003</v>
      </c>
      <c r="G20" s="79">
        <f t="shared" si="3"/>
        <v>8.2590000000000003</v>
      </c>
      <c r="H20" s="80">
        <f t="shared" si="2"/>
        <v>-5.1379999999999999</v>
      </c>
    </row>
    <row r="21" spans="1:8" ht="14.25" customHeight="1" x14ac:dyDescent="0.25">
      <c r="A21" s="92" t="s">
        <v>109</v>
      </c>
      <c r="B21" s="93"/>
      <c r="C21" s="82">
        <v>4.3600000000000003</v>
      </c>
      <c r="D21" s="80">
        <v>-62.31</v>
      </c>
      <c r="E21" s="80">
        <v>167.12</v>
      </c>
      <c r="F21" s="80">
        <v>150</v>
      </c>
      <c r="G21" s="79">
        <f t="shared" si="3"/>
        <v>150</v>
      </c>
      <c r="H21" s="80">
        <f t="shared" si="2"/>
        <v>-79.430000000000007</v>
      </c>
    </row>
    <row r="22" spans="1:8" ht="14.25" customHeight="1" x14ac:dyDescent="0.25">
      <c r="A22" s="89" t="s">
        <v>70</v>
      </c>
      <c r="B22" s="90"/>
      <c r="C22" s="80">
        <f>C21-C23</f>
        <v>3.9200000000000004</v>
      </c>
      <c r="D22" s="80">
        <v>-56.08</v>
      </c>
      <c r="E22" s="80">
        <f>E21-E23</f>
        <v>150.40800000000002</v>
      </c>
      <c r="F22" s="80">
        <f>F21-F23</f>
        <v>135</v>
      </c>
      <c r="G22" s="79">
        <f t="shared" si="3"/>
        <v>135</v>
      </c>
      <c r="H22" s="80">
        <f t="shared" si="2"/>
        <v>-71.488000000000014</v>
      </c>
    </row>
    <row r="23" spans="1:8" x14ac:dyDescent="0.25">
      <c r="A23" s="140" t="s">
        <v>71</v>
      </c>
      <c r="B23" s="141"/>
      <c r="C23" s="80">
        <v>0.44</v>
      </c>
      <c r="D23" s="80">
        <v>-6.23</v>
      </c>
      <c r="E23" s="80">
        <f>E21*10%</f>
        <v>16.712</v>
      </c>
      <c r="F23" s="80">
        <f>F21*10%</f>
        <v>15</v>
      </c>
      <c r="G23" s="79">
        <f t="shared" si="3"/>
        <v>15</v>
      </c>
      <c r="H23" s="80">
        <f t="shared" si="2"/>
        <v>-7.9420000000000002</v>
      </c>
    </row>
    <row r="24" spans="1:8" ht="8.25" customHeight="1" x14ac:dyDescent="0.25">
      <c r="A24" s="53"/>
      <c r="B24" s="52"/>
      <c r="C24" s="7"/>
      <c r="D24" s="7"/>
      <c r="E24" s="80"/>
      <c r="F24" s="80"/>
      <c r="G24" s="81"/>
      <c r="H24" s="60"/>
    </row>
    <row r="25" spans="1:8" ht="15.75" customHeight="1" x14ac:dyDescent="0.25">
      <c r="A25" s="150" t="s">
        <v>45</v>
      </c>
      <c r="B25" s="151"/>
      <c r="C25" s="34">
        <v>6.61</v>
      </c>
      <c r="D25" s="34">
        <v>-153.72</v>
      </c>
      <c r="E25" s="82">
        <v>255.12</v>
      </c>
      <c r="F25" s="82">
        <v>229.85</v>
      </c>
      <c r="G25" s="81">
        <f>G26+G27</f>
        <v>22.984999999999999</v>
      </c>
      <c r="H25" s="82">
        <f>F25-E25+D25+F25-G25</f>
        <v>27.874999999999986</v>
      </c>
    </row>
    <row r="26" spans="1:8" ht="15.75" customHeight="1" x14ac:dyDescent="0.25">
      <c r="A26" s="63" t="s">
        <v>73</v>
      </c>
      <c r="B26" s="64"/>
      <c r="C26" s="80">
        <f>C25-C27</f>
        <v>5.9489999999999998</v>
      </c>
      <c r="D26" s="34">
        <v>-150.1</v>
      </c>
      <c r="E26" s="80">
        <f>E25-E27</f>
        <v>229.608</v>
      </c>
      <c r="F26" s="80">
        <f>F25-F27</f>
        <v>206.86500000000001</v>
      </c>
      <c r="G26" s="83">
        <v>0</v>
      </c>
      <c r="H26" s="82">
        <f t="shared" ref="H26:H29" si="4">F26-E26+D26+F26-G26</f>
        <v>34.02200000000002</v>
      </c>
    </row>
    <row r="27" spans="1:8" ht="12.75" customHeight="1" x14ac:dyDescent="0.25">
      <c r="A27" s="148" t="s">
        <v>71</v>
      </c>
      <c r="B27" s="149"/>
      <c r="C27" s="80">
        <f>C25*10%</f>
        <v>0.66100000000000003</v>
      </c>
      <c r="D27" s="7">
        <v>-3.62</v>
      </c>
      <c r="E27" s="80">
        <f>E25*10%</f>
        <v>25.512</v>
      </c>
      <c r="F27" s="80">
        <f>F25*10%</f>
        <v>22.984999999999999</v>
      </c>
      <c r="G27" s="80">
        <f>F27</f>
        <v>22.984999999999999</v>
      </c>
      <c r="H27" s="82">
        <f t="shared" si="4"/>
        <v>-6.147000000000002</v>
      </c>
    </row>
    <row r="28" spans="1:8" ht="15" hidden="1" customHeight="1" x14ac:dyDescent="0.25">
      <c r="A28" s="144" t="s">
        <v>46</v>
      </c>
      <c r="B28" s="145"/>
      <c r="C28" s="7">
        <v>5.27</v>
      </c>
      <c r="D28" s="7"/>
      <c r="E28" s="80"/>
      <c r="F28" s="80"/>
      <c r="G28" s="84"/>
      <c r="H28" s="7"/>
    </row>
    <row r="29" spans="1:8" s="4" customFormat="1" ht="15" customHeight="1" x14ac:dyDescent="0.25">
      <c r="A29" s="146" t="s">
        <v>136</v>
      </c>
      <c r="B29" s="147"/>
      <c r="C29" s="34"/>
      <c r="D29" s="82">
        <v>-1.93</v>
      </c>
      <c r="E29" s="82">
        <v>28</v>
      </c>
      <c r="F29" s="82">
        <v>24.95</v>
      </c>
      <c r="G29" s="115">
        <v>24.95</v>
      </c>
      <c r="H29" s="82">
        <f t="shared" si="4"/>
        <v>-4.9800000000000004</v>
      </c>
    </row>
    <row r="30" spans="1:8" ht="15" customHeight="1" x14ac:dyDescent="0.25">
      <c r="A30" s="148" t="s">
        <v>137</v>
      </c>
      <c r="B30" s="149"/>
      <c r="C30" s="78"/>
      <c r="D30" s="78"/>
      <c r="E30" s="80"/>
      <c r="F30" s="80"/>
      <c r="G30" s="84"/>
      <c r="H30" s="80"/>
    </row>
    <row r="31" spans="1:8" s="4" customFormat="1" ht="12.75" customHeight="1" x14ac:dyDescent="0.25">
      <c r="A31" s="142" t="s">
        <v>135</v>
      </c>
      <c r="B31" s="143"/>
      <c r="C31" s="102"/>
      <c r="D31" s="101">
        <v>-5.56</v>
      </c>
      <c r="E31" s="102">
        <f>E33+E34+E35+E36</f>
        <v>31.7</v>
      </c>
      <c r="F31" s="102">
        <f t="shared" ref="F31:H31" si="5">F33+F34+F35+F36</f>
        <v>28.38</v>
      </c>
      <c r="G31" s="102">
        <f t="shared" si="5"/>
        <v>28.38</v>
      </c>
      <c r="H31" s="101">
        <f t="shared" si="5"/>
        <v>-8.8800000000000008</v>
      </c>
    </row>
    <row r="32" spans="1:8" ht="12.75" customHeight="1" x14ac:dyDescent="0.25">
      <c r="A32" s="108" t="s">
        <v>128</v>
      </c>
      <c r="B32" s="109"/>
      <c r="C32" s="106"/>
      <c r="D32" s="87"/>
      <c r="E32" s="106"/>
      <c r="F32" s="106"/>
      <c r="G32" s="107"/>
      <c r="H32" s="101"/>
    </row>
    <row r="33" spans="1:8" ht="12.75" customHeight="1" x14ac:dyDescent="0.25">
      <c r="A33" s="138" t="s">
        <v>129</v>
      </c>
      <c r="B33" s="139"/>
      <c r="C33" s="106"/>
      <c r="D33" s="87">
        <v>-0.35</v>
      </c>
      <c r="E33" s="106">
        <v>2.79</v>
      </c>
      <c r="F33" s="106">
        <v>2.5</v>
      </c>
      <c r="G33" s="106">
        <v>2.5</v>
      </c>
      <c r="H33" s="82">
        <f t="shared" ref="H33:H36" si="6">F33-E33+D33+F33-G33</f>
        <v>-0.64000000000000012</v>
      </c>
    </row>
    <row r="34" spans="1:8" ht="12.75" customHeight="1" x14ac:dyDescent="0.25">
      <c r="A34" s="138" t="s">
        <v>130</v>
      </c>
      <c r="B34" s="139"/>
      <c r="C34" s="106"/>
      <c r="D34" s="87">
        <v>-1.4</v>
      </c>
      <c r="E34" s="106">
        <v>12.56</v>
      </c>
      <c r="F34" s="106">
        <v>11.25</v>
      </c>
      <c r="G34" s="106">
        <v>11.25</v>
      </c>
      <c r="H34" s="82">
        <f t="shared" si="6"/>
        <v>-2.7100000000000009</v>
      </c>
    </row>
    <row r="35" spans="1:8" ht="12.75" customHeight="1" x14ac:dyDescent="0.25">
      <c r="A35" s="138" t="s">
        <v>131</v>
      </c>
      <c r="B35" s="139"/>
      <c r="C35" s="106"/>
      <c r="D35" s="87">
        <v>-3.6</v>
      </c>
      <c r="E35" s="106">
        <v>13.69</v>
      </c>
      <c r="F35" s="106">
        <v>12.26</v>
      </c>
      <c r="G35" s="106">
        <v>12.26</v>
      </c>
      <c r="H35" s="82">
        <f t="shared" si="6"/>
        <v>-5.0299999999999994</v>
      </c>
    </row>
    <row r="36" spans="1:8" ht="12.75" customHeight="1" x14ac:dyDescent="0.25">
      <c r="A36" s="138" t="s">
        <v>132</v>
      </c>
      <c r="B36" s="139"/>
      <c r="C36" s="106"/>
      <c r="D36" s="87">
        <v>-0.21</v>
      </c>
      <c r="E36" s="106">
        <v>2.66</v>
      </c>
      <c r="F36" s="106">
        <v>2.37</v>
      </c>
      <c r="G36" s="106">
        <v>2.37</v>
      </c>
      <c r="H36" s="82">
        <f t="shared" si="6"/>
        <v>-0.5</v>
      </c>
    </row>
    <row r="37" spans="1:8" s="4" customFormat="1" ht="15" customHeight="1" x14ac:dyDescent="0.25">
      <c r="A37" s="110" t="s">
        <v>115</v>
      </c>
      <c r="B37" s="116"/>
      <c r="C37" s="34"/>
      <c r="D37" s="34"/>
      <c r="E37" s="82">
        <f>E8+E25+E29+E31</f>
        <v>924.63000000000011</v>
      </c>
      <c r="F37" s="82">
        <f t="shared" ref="F37:G37" si="7">F8+F25+F29+F31</f>
        <v>832.87000000000012</v>
      </c>
      <c r="G37" s="82">
        <f t="shared" si="7"/>
        <v>626.00500000000011</v>
      </c>
      <c r="H37" s="34"/>
    </row>
    <row r="38" spans="1:8" ht="15" customHeight="1" x14ac:dyDescent="0.25">
      <c r="A38" s="152" t="s">
        <v>116</v>
      </c>
      <c r="B38" s="151"/>
      <c r="C38" s="7"/>
      <c r="D38" s="7"/>
      <c r="E38" s="80"/>
      <c r="F38" s="80"/>
      <c r="G38" s="84"/>
      <c r="H38" s="7"/>
    </row>
    <row r="39" spans="1:8" ht="26.25" customHeight="1" x14ac:dyDescent="0.25">
      <c r="A39" s="171" t="s">
        <v>123</v>
      </c>
      <c r="B39" s="172"/>
      <c r="C39" s="78"/>
      <c r="D39" s="78">
        <v>138.97999999999999</v>
      </c>
      <c r="E39" s="80">
        <v>36.44</v>
      </c>
      <c r="F39" s="80">
        <v>34.53</v>
      </c>
      <c r="G39" s="80">
        <f>G40</f>
        <v>5.8701000000000008</v>
      </c>
      <c r="H39" s="82">
        <f>F39-E39+D39+F39-G39</f>
        <v>165.72989999999999</v>
      </c>
    </row>
    <row r="40" spans="1:8" s="76" customFormat="1" ht="15.75" customHeight="1" x14ac:dyDescent="0.25">
      <c r="A40" s="94" t="s">
        <v>55</v>
      </c>
      <c r="B40" s="95"/>
      <c r="C40" s="77"/>
      <c r="D40" s="77">
        <v>-3.13</v>
      </c>
      <c r="E40" s="85">
        <f>E39*17%</f>
        <v>6.1947999999999999</v>
      </c>
      <c r="F40" s="85">
        <f>F39*17%</f>
        <v>5.8701000000000008</v>
      </c>
      <c r="G40" s="86">
        <f>F40</f>
        <v>5.8701000000000008</v>
      </c>
      <c r="H40" s="85">
        <f>F40-E40+D40+F40-G40</f>
        <v>-3.454699999999999</v>
      </c>
    </row>
    <row r="41" spans="1:8" s="72" customFormat="1" ht="23.25" customHeight="1" x14ac:dyDescent="0.25">
      <c r="A41" s="146" t="s">
        <v>110</v>
      </c>
      <c r="B41" s="167"/>
      <c r="C41" s="73"/>
      <c r="D41" s="73">
        <v>147.47999999999999</v>
      </c>
      <c r="E41" s="85">
        <v>262.81</v>
      </c>
      <c r="F41" s="85">
        <v>262.81</v>
      </c>
      <c r="G41" s="86">
        <f>G42</f>
        <v>123.52069999999999</v>
      </c>
      <c r="H41" s="96">
        <f>F41-E41+D41+F41-G41</f>
        <v>286.76929999999999</v>
      </c>
    </row>
    <row r="42" spans="1:8" s="72" customFormat="1" ht="16.5" customHeight="1" x14ac:dyDescent="0.25">
      <c r="A42" s="75" t="s">
        <v>111</v>
      </c>
      <c r="B42" s="75"/>
      <c r="C42" s="74"/>
      <c r="D42" s="74">
        <v>-45.67</v>
      </c>
      <c r="E42" s="87">
        <f>E41*47%</f>
        <v>123.52069999999999</v>
      </c>
      <c r="F42" s="87">
        <f>F41*47%</f>
        <v>123.52069999999999</v>
      </c>
      <c r="G42" s="87">
        <f>F42</f>
        <v>123.52069999999999</v>
      </c>
      <c r="H42" s="85">
        <f t="shared" ref="H42" si="8">F42-E42+D42+F42-G42</f>
        <v>-45.67</v>
      </c>
    </row>
    <row r="43" spans="1:8" s="117" customFormat="1" ht="16.5" customHeight="1" x14ac:dyDescent="0.25">
      <c r="A43" s="170" t="s">
        <v>138</v>
      </c>
      <c r="B43" s="147"/>
      <c r="C43" s="98"/>
      <c r="D43" s="98"/>
      <c r="E43" s="101">
        <f>E39+E41</f>
        <v>299.25</v>
      </c>
      <c r="F43" s="101">
        <f t="shared" ref="F43:G43" si="9">F39+F41</f>
        <v>297.34000000000003</v>
      </c>
      <c r="G43" s="101">
        <f t="shared" si="9"/>
        <v>129.39079999999998</v>
      </c>
      <c r="H43" s="96"/>
    </row>
    <row r="44" spans="1:8" ht="16.5" customHeight="1" x14ac:dyDescent="0.25">
      <c r="A44" s="156" t="s">
        <v>115</v>
      </c>
      <c r="B44" s="157"/>
      <c r="C44" s="7"/>
      <c r="D44" s="7"/>
      <c r="E44" s="82">
        <f>E37+E43</f>
        <v>1223.8800000000001</v>
      </c>
      <c r="F44" s="82">
        <f t="shared" ref="F44:G44" si="10">F37+F43</f>
        <v>1130.21</v>
      </c>
      <c r="G44" s="82">
        <f t="shared" si="10"/>
        <v>755.39580000000012</v>
      </c>
      <c r="H44" s="7"/>
    </row>
    <row r="45" spans="1:8" s="99" customFormat="1" ht="18" customHeight="1" x14ac:dyDescent="0.25">
      <c r="A45" s="158" t="s">
        <v>122</v>
      </c>
      <c r="B45" s="159"/>
      <c r="C45" s="74"/>
      <c r="D45" s="74">
        <v>-143.62</v>
      </c>
      <c r="E45" s="98"/>
      <c r="F45" s="98"/>
      <c r="G45" s="74"/>
      <c r="H45" s="87">
        <f>F44-E44-G44+D45+F44</f>
        <v>137.52419999999984</v>
      </c>
    </row>
    <row r="46" spans="1:8" s="99" customFormat="1" ht="22.5" customHeight="1" x14ac:dyDescent="0.25">
      <c r="A46" s="158" t="s">
        <v>144</v>
      </c>
      <c r="B46" s="158"/>
      <c r="C46" s="100"/>
      <c r="D46" s="100"/>
      <c r="E46" s="101"/>
      <c r="F46" s="102"/>
      <c r="G46" s="102"/>
      <c r="H46" s="87">
        <f>H47+H48-0.01</f>
        <v>137.52419999999995</v>
      </c>
    </row>
    <row r="47" spans="1:8" s="99" customFormat="1" ht="22.5" customHeight="1" x14ac:dyDescent="0.25">
      <c r="A47" s="103" t="s">
        <v>120</v>
      </c>
      <c r="B47" s="103"/>
      <c r="C47" s="100"/>
      <c r="D47" s="100"/>
      <c r="E47" s="101"/>
      <c r="F47" s="102"/>
      <c r="G47" s="102"/>
      <c r="H47" s="101">
        <f>(H39+H41)-H40-H42</f>
        <v>501.62389999999999</v>
      </c>
    </row>
    <row r="48" spans="1:8" s="99" customFormat="1" ht="21.75" customHeight="1" x14ac:dyDescent="0.25">
      <c r="A48" s="104" t="s">
        <v>121</v>
      </c>
      <c r="B48" s="105"/>
      <c r="C48" s="100"/>
      <c r="D48" s="100"/>
      <c r="E48" s="101"/>
      <c r="F48" s="102"/>
      <c r="G48" s="102"/>
      <c r="H48" s="101">
        <f>H8+H25+H29+H31+H40+H42</f>
        <v>-364.08970000000005</v>
      </c>
    </row>
    <row r="49" spans="1:8" ht="13.5" customHeight="1" x14ac:dyDescent="0.25">
      <c r="A49" s="65"/>
      <c r="B49" s="65"/>
      <c r="C49" s="28"/>
      <c r="D49" s="28"/>
      <c r="E49" s="28"/>
      <c r="F49" s="28"/>
      <c r="G49" s="28"/>
      <c r="H49" s="28"/>
    </row>
    <row r="50" spans="1:8" ht="13.5" customHeight="1" x14ac:dyDescent="0.25">
      <c r="A50" s="180" t="s">
        <v>145</v>
      </c>
      <c r="B50" s="181"/>
      <c r="C50" s="181"/>
      <c r="D50" s="181"/>
      <c r="E50" s="181"/>
      <c r="F50" s="181"/>
      <c r="G50" s="181"/>
      <c r="H50" s="181"/>
    </row>
    <row r="51" spans="1:8" ht="14.25" customHeight="1" x14ac:dyDescent="0.25"/>
    <row r="52" spans="1:8" x14ac:dyDescent="0.25">
      <c r="A52" s="21" t="s">
        <v>147</v>
      </c>
      <c r="D52" s="23"/>
      <c r="E52" s="23"/>
      <c r="F52" s="23"/>
      <c r="G52" s="23"/>
    </row>
    <row r="53" spans="1:8" x14ac:dyDescent="0.25">
      <c r="A53" s="176" t="s">
        <v>58</v>
      </c>
      <c r="B53" s="149"/>
      <c r="C53" s="149"/>
      <c r="D53" s="169"/>
      <c r="E53" s="35" t="s">
        <v>59</v>
      </c>
      <c r="F53" s="35" t="s">
        <v>60</v>
      </c>
      <c r="G53" s="35" t="s">
        <v>117</v>
      </c>
      <c r="H53" s="6" t="s">
        <v>118</v>
      </c>
    </row>
    <row r="54" spans="1:8" x14ac:dyDescent="0.25">
      <c r="A54" s="153" t="s">
        <v>148</v>
      </c>
      <c r="B54" s="154"/>
      <c r="C54" s="154"/>
      <c r="D54" s="155"/>
      <c r="E54" s="97"/>
      <c r="F54" s="35"/>
      <c r="G54" s="37">
        <v>0</v>
      </c>
      <c r="H54" s="6"/>
    </row>
    <row r="55" spans="1:8" x14ac:dyDescent="0.25">
      <c r="A55" s="153"/>
      <c r="B55" s="154"/>
      <c r="C55" s="154"/>
      <c r="D55" s="155"/>
      <c r="E55" s="36"/>
      <c r="F55" s="35"/>
      <c r="G55" s="37"/>
      <c r="H55" s="6"/>
    </row>
    <row r="56" spans="1:8" x14ac:dyDescent="0.25">
      <c r="A56" s="182"/>
      <c r="B56" s="183"/>
      <c r="C56" s="183"/>
      <c r="D56" s="167"/>
      <c r="E56" s="36"/>
      <c r="F56" s="35"/>
      <c r="G56" s="37"/>
      <c r="H56" s="6"/>
    </row>
    <row r="57" spans="1:8" x14ac:dyDescent="0.25">
      <c r="A57" s="182"/>
      <c r="B57" s="183"/>
      <c r="C57" s="183"/>
      <c r="D57" s="167"/>
      <c r="E57" s="36"/>
      <c r="F57" s="35"/>
      <c r="G57" s="37"/>
      <c r="H57" s="6"/>
    </row>
    <row r="58" spans="1:8" s="4" customFormat="1" x14ac:dyDescent="0.25">
      <c r="A58" s="174" t="s">
        <v>8</v>
      </c>
      <c r="B58" s="175"/>
      <c r="C58" s="175"/>
      <c r="D58" s="151"/>
      <c r="E58" s="111"/>
      <c r="F58" s="112"/>
      <c r="G58" s="113">
        <f>SUM(G54:G57)</f>
        <v>0</v>
      </c>
      <c r="H58" s="114"/>
    </row>
    <row r="59" spans="1:8" x14ac:dyDescent="0.25">
      <c r="A59" s="43"/>
      <c r="B59" s="44"/>
      <c r="C59" s="44"/>
      <c r="D59" s="44"/>
      <c r="E59" s="67"/>
      <c r="F59" s="45"/>
      <c r="G59" s="68"/>
      <c r="H59" s="69"/>
    </row>
    <row r="60" spans="1:8" x14ac:dyDescent="0.25">
      <c r="A60" s="21" t="s">
        <v>47</v>
      </c>
      <c r="D60" s="23"/>
      <c r="E60" s="23"/>
      <c r="F60" s="23"/>
      <c r="G60" s="23"/>
    </row>
    <row r="61" spans="1:8" x14ac:dyDescent="0.25">
      <c r="A61" s="21" t="s">
        <v>48</v>
      </c>
      <c r="D61" s="23"/>
      <c r="E61" s="23"/>
      <c r="F61" s="23"/>
      <c r="G61" s="23"/>
    </row>
    <row r="62" spans="1:8" ht="23.25" customHeight="1" x14ac:dyDescent="0.25">
      <c r="A62" s="176" t="s">
        <v>62</v>
      </c>
      <c r="B62" s="149"/>
      <c r="C62" s="149"/>
      <c r="D62" s="149"/>
      <c r="E62" s="169"/>
      <c r="F62" s="39" t="s">
        <v>60</v>
      </c>
      <c r="G62" s="38" t="s">
        <v>61</v>
      </c>
    </row>
    <row r="63" spans="1:8" x14ac:dyDescent="0.25">
      <c r="A63" s="177" t="s">
        <v>57</v>
      </c>
      <c r="B63" s="178"/>
      <c r="C63" s="178"/>
      <c r="D63" s="178"/>
      <c r="E63" s="179"/>
      <c r="F63" s="35" t="s">
        <v>57</v>
      </c>
      <c r="G63" s="35" t="s">
        <v>57</v>
      </c>
    </row>
    <row r="64" spans="1:8" x14ac:dyDescent="0.25">
      <c r="A64" s="43"/>
      <c r="B64" s="44"/>
      <c r="C64" s="44"/>
      <c r="D64" s="44"/>
      <c r="E64" s="44"/>
      <c r="F64" s="45"/>
      <c r="G64" s="45"/>
    </row>
    <row r="65" spans="1:8" x14ac:dyDescent="0.25">
      <c r="A65" s="46"/>
      <c r="B65" s="47"/>
      <c r="C65" s="28"/>
      <c r="D65" s="48"/>
      <c r="E65" s="45"/>
      <c r="F65" s="45"/>
      <c r="G65" s="45"/>
    </row>
    <row r="66" spans="1:8" x14ac:dyDescent="0.25">
      <c r="A66" s="43"/>
      <c r="B66" s="44"/>
      <c r="C66" s="44"/>
      <c r="D66" s="44"/>
      <c r="E66" s="67"/>
      <c r="F66" s="45"/>
      <c r="G66" s="68"/>
      <c r="H66" s="69"/>
    </row>
    <row r="67" spans="1:8" x14ac:dyDescent="0.25">
      <c r="A67" s="21" t="s">
        <v>112</v>
      </c>
    </row>
    <row r="68" spans="1:8" x14ac:dyDescent="0.25">
      <c r="A68" s="173" t="s">
        <v>149</v>
      </c>
      <c r="B68" s="173"/>
      <c r="C68" s="173"/>
      <c r="D68" s="173"/>
      <c r="E68" s="173"/>
      <c r="F68" s="173"/>
      <c r="G68" s="173"/>
    </row>
    <row r="69" spans="1:8" s="76" customFormat="1" ht="48.75" customHeight="1" x14ac:dyDescent="0.25">
      <c r="A69" s="136" t="s">
        <v>139</v>
      </c>
      <c r="B69" s="137"/>
      <c r="C69" s="137"/>
      <c r="D69" s="137"/>
      <c r="E69" s="137"/>
      <c r="F69" s="137"/>
      <c r="G69" s="137"/>
    </row>
    <row r="70" spans="1:8" s="118" customFormat="1" ht="48.75" customHeight="1" x14ac:dyDescent="0.25">
      <c r="A70" s="119"/>
      <c r="B70" s="120"/>
      <c r="C70" s="120"/>
      <c r="D70" s="120"/>
      <c r="E70" s="120"/>
      <c r="F70" s="120"/>
      <c r="G70" s="120"/>
    </row>
    <row r="71" spans="1:8" x14ac:dyDescent="0.25">
      <c r="A71" s="61"/>
      <c r="B71" s="62"/>
      <c r="C71" s="62"/>
      <c r="D71" s="62"/>
      <c r="E71" s="62"/>
      <c r="F71" s="62"/>
      <c r="G71" s="62"/>
    </row>
    <row r="72" spans="1:8" x14ac:dyDescent="0.25">
      <c r="A72" s="23" t="s">
        <v>74</v>
      </c>
      <c r="B72" s="49"/>
    </row>
    <row r="73" spans="1:8" x14ac:dyDescent="0.25">
      <c r="A73" s="23" t="s">
        <v>75</v>
      </c>
      <c r="B73" s="49"/>
      <c r="E73" s="23" t="s">
        <v>77</v>
      </c>
    </row>
    <row r="74" spans="1:8" x14ac:dyDescent="0.25">
      <c r="A74" s="23" t="s">
        <v>76</v>
      </c>
      <c r="B74" s="49"/>
    </row>
    <row r="75" spans="1:8" x14ac:dyDescent="0.25">
      <c r="A75" s="23"/>
      <c r="B75" s="49"/>
    </row>
    <row r="76" spans="1:8" x14ac:dyDescent="0.25">
      <c r="A76" s="19" t="s">
        <v>78</v>
      </c>
    </row>
    <row r="77" spans="1:8" x14ac:dyDescent="0.25">
      <c r="A77" s="19" t="s">
        <v>79</v>
      </c>
    </row>
    <row r="78" spans="1:8" x14ac:dyDescent="0.25">
      <c r="A78" s="19" t="s">
        <v>80</v>
      </c>
    </row>
    <row r="79" spans="1:8" x14ac:dyDescent="0.25">
      <c r="A79" s="19" t="s">
        <v>81</v>
      </c>
    </row>
    <row r="80" spans="1:8" x14ac:dyDescent="0.25">
      <c r="A80" s="19"/>
    </row>
  </sheetData>
  <mergeCells count="41">
    <mergeCell ref="A68:G68"/>
    <mergeCell ref="A58:D58"/>
    <mergeCell ref="A62:E62"/>
    <mergeCell ref="A63:E63"/>
    <mergeCell ref="A46:B46"/>
    <mergeCell ref="A54:D54"/>
    <mergeCell ref="A50:H50"/>
    <mergeCell ref="A53:D53"/>
    <mergeCell ref="A56:D56"/>
    <mergeCell ref="A57:D57"/>
    <mergeCell ref="A45:B45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43:B43"/>
    <mergeCell ref="A39:B39"/>
    <mergeCell ref="A41:B41"/>
    <mergeCell ref="A69:G69"/>
    <mergeCell ref="A36:B36"/>
    <mergeCell ref="A20:B20"/>
    <mergeCell ref="A31:B31"/>
    <mergeCell ref="A33:B33"/>
    <mergeCell ref="A34:B34"/>
    <mergeCell ref="A35:B35"/>
    <mergeCell ref="A28:B28"/>
    <mergeCell ref="A23:B23"/>
    <mergeCell ref="A29:B29"/>
    <mergeCell ref="A30:B30"/>
    <mergeCell ref="A25:B25"/>
    <mergeCell ref="A27:B27"/>
    <mergeCell ref="A38:B38"/>
    <mergeCell ref="A55:D55"/>
    <mergeCell ref="A44:B4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2019-02-20T22:37:03Z</cp:lastPrinted>
  <dcterms:created xsi:type="dcterms:W3CDTF">2013-02-18T04:38:06Z</dcterms:created>
  <dcterms:modified xsi:type="dcterms:W3CDTF">2019-02-24T22:43:30Z</dcterms:modified>
</cp:coreProperties>
</file>