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9" i="8" l="1"/>
  <c r="H31" i="8"/>
  <c r="H27" i="8"/>
  <c r="G25" i="8"/>
  <c r="G53" i="8" l="1"/>
  <c r="F8" i="8"/>
  <c r="G8" i="8"/>
  <c r="E8" i="8"/>
  <c r="E10" i="8"/>
  <c r="H8" i="8"/>
  <c r="G26" i="8"/>
  <c r="H25" i="8"/>
  <c r="F35" i="8"/>
  <c r="G35" i="8"/>
  <c r="H37" i="8"/>
  <c r="E29" i="8"/>
  <c r="F29" i="8"/>
  <c r="G29" i="8"/>
  <c r="E35" i="8"/>
  <c r="D36" i="8"/>
  <c r="H36" i="8" s="1"/>
  <c r="C27" i="8"/>
  <c r="C26" i="8"/>
  <c r="F27" i="8"/>
  <c r="G27" i="8"/>
  <c r="G12" i="8"/>
  <c r="G15" i="8"/>
  <c r="G18" i="8"/>
  <c r="G21" i="8"/>
  <c r="G31" i="8"/>
  <c r="G32" i="8"/>
  <c r="G33" i="8"/>
  <c r="G34" i="8"/>
  <c r="H21" i="8"/>
  <c r="F23" i="8"/>
  <c r="F22" i="8"/>
  <c r="E23" i="8"/>
  <c r="E22" i="8"/>
  <c r="H22" i="8"/>
  <c r="H18" i="8"/>
  <c r="F17" i="8"/>
  <c r="E17" i="8"/>
  <c r="H17" i="8"/>
  <c r="F14" i="8"/>
  <c r="E14" i="8"/>
  <c r="H14" i="8"/>
  <c r="H12" i="8"/>
  <c r="H29" i="8"/>
  <c r="E27" i="8"/>
  <c r="E26" i="8"/>
  <c r="F26" i="8"/>
  <c r="G10" i="8"/>
  <c r="H32" i="8"/>
  <c r="H33" i="8"/>
  <c r="H34" i="8"/>
  <c r="C23" i="8"/>
  <c r="C22" i="8"/>
  <c r="C20" i="8"/>
  <c r="C19" i="8"/>
  <c r="C17" i="8"/>
  <c r="C16" i="8"/>
  <c r="C14" i="8"/>
  <c r="C13" i="8"/>
  <c r="C8" i="8"/>
  <c r="C10" i="8"/>
  <c r="C9" i="8"/>
  <c r="G23" i="8"/>
  <c r="G22" i="8"/>
  <c r="G20" i="8"/>
  <c r="G19" i="8"/>
  <c r="G17" i="8"/>
  <c r="G16" i="8"/>
  <c r="G14" i="8"/>
  <c r="G13" i="8"/>
  <c r="F20" i="8"/>
  <c r="E20" i="8"/>
  <c r="F19" i="8"/>
  <c r="E19" i="8"/>
  <c r="F16" i="8"/>
  <c r="E16" i="8"/>
  <c r="F10" i="8"/>
  <c r="F9" i="8"/>
  <c r="E9" i="8"/>
  <c r="F13" i="8"/>
  <c r="G9" i="8"/>
  <c r="H26" i="8"/>
  <c r="E13" i="8"/>
  <c r="H23" i="8"/>
  <c r="H20" i="8"/>
  <c r="H19" i="8"/>
  <c r="H16" i="8"/>
  <c r="H15" i="8"/>
  <c r="H13" i="8"/>
  <c r="H10" i="8"/>
  <c r="H9" i="8"/>
</calcChain>
</file>

<file path=xl/sharedStrings.xml><?xml version="1.0" encoding="utf-8"?>
<sst xmlns="http://schemas.openxmlformats.org/spreadsheetml/2006/main" count="191" uniqueCount="165">
  <si>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</si>
  <si>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</si>
  <si>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</si>
  <si>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</si>
  <si>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</si>
  <si>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</si>
  <si>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</si>
  <si>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</si>
  <si>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</si>
  <si>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</si>
  <si>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</si>
  <si>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</si>
  <si>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</si>
  <si>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</si>
  <si>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</si>
  <si>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</si>
  <si>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</si>
  <si>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</si>
  <si>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</si>
  <si>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</si>
  <si>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</si>
  <si>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</si>
  <si>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</si>
  <si>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</si>
  <si>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</si>
  <si>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</si>
  <si>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</si>
  <si>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</si>
  <si>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</si>
  <si>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</si>
  <si>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</si>
  <si>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</si>
  <si>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</si>
  <si>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</si>
  <si>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</si>
  <si>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</si>
  <si>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</si>
  <si>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</si>
  <si>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</si>
  <si>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</si>
  <si>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</si>
  <si>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</si>
  <si>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</si>
  <si>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</si>
  <si>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</si>
  <si>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</si>
  <si>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</si>
  <si>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</si>
  <si>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</si>
  <si>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</si>
  <si>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</si>
  <si>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</si>
  <si>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</si>
  <si>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</si>
  <si>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</si>
  <si>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</si>
  <si>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</si>
  <si>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</si>
  <si>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</si>
  <si>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</si>
  <si>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</si>
  <si>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</si>
  <si>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</si>
  <si>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</si>
  <si>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</si>
  <si>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</si>
  <si>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</si>
  <si>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</si>
  <si>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</si>
  <si>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</si>
  <si>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</si>
  <si>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</si>
  <si>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</si>
  <si>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</si>
  <si>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</si>
  <si>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</si>
  <si>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</si>
  <si>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</si>
  <si>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</si>
  <si>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</si>
  <si>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</si>
  <si>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</si>
  <si>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</si>
  <si>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</si>
  <si>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Санитар. отдел -222- 21- 60</t>
  </si>
  <si>
    <t xml:space="preserve"> </t>
  </si>
  <si>
    <t>от 27 апреля 2005 г. серия 25 № 01277949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</si>
  <si>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</si>
  <si>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</si>
  <si>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</si>
  <si>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</si>
  <si>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</si>
  <si>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</si>
  <si>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3 подъезда</t>
  </si>
  <si>
    <t>№ 77 по ул. Луговой</t>
  </si>
  <si>
    <t>луговая,77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</si>
  <si>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</si>
  <si>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</si>
  <si>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</si>
  <si>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</si>
  <si>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</si>
  <si>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</si>
  <si>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</si>
  <si>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</si>
  <si>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</si>
  <si>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</si>
  <si>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</si>
  <si>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</si>
  <si>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</si>
  <si>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</si>
  <si>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Расшифровка статьи "Содержание  жилья" по видам работ</t>
  </si>
  <si>
    <t>1.4 Вывоз и утилизация ТБО</t>
  </si>
  <si>
    <r>
      <rPr>
        <b/>
        <sz val="10"/>
        <color theme="1"/>
        <rFont val="Calibri"/>
        <family val="2"/>
        <charset val="204"/>
        <scheme val="minor"/>
      </rPr>
      <t>Часть 4</t>
    </r>
    <r>
      <rPr>
        <sz val="11"/>
        <color theme="1"/>
        <rFont val="Calibri"/>
        <family val="2"/>
        <charset val="204"/>
        <scheme val="minor"/>
      </rPr>
      <t>.</t>
    </r>
  </si>
  <si>
    <t>ул.Тунгусская,8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</si>
  <si>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</si>
  <si>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</si>
  <si>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</si>
  <si>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</si>
  <si>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сумма, т.р.</t>
  </si>
  <si>
    <t>исполнитель</t>
  </si>
  <si>
    <t>Коммунальные услуги</t>
  </si>
  <si>
    <t xml:space="preserve">в том числе: </t>
  </si>
  <si>
    <t>ХВС на общедомовые нужды</t>
  </si>
  <si>
    <t>ГВС на общедомовые нужды</t>
  </si>
  <si>
    <t>2 шт</t>
  </si>
  <si>
    <t xml:space="preserve">                       Отчет ООО "Управляющей компании Ленинского района"  за 2019 г.</t>
  </si>
  <si>
    <t>Договор Управления</t>
  </si>
  <si>
    <t xml:space="preserve">                                                                            01  января 2008</t>
  </si>
  <si>
    <t>2509,90 кв.м</t>
  </si>
  <si>
    <t>всего: 767,30 кв.м</t>
  </si>
  <si>
    <t>Количество проживающих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</si>
  <si>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</si>
  <si>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</si>
  <si>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</si>
  <si>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</si>
  <si>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</si>
  <si>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План по "статье текущий ремонт" на 2020 год.</t>
  </si>
  <si>
    <t>Экономич. отдел - 220-50-87</t>
  </si>
  <si>
    <t xml:space="preserve">Ремонт пластиковых  окон </t>
  </si>
  <si>
    <t>3 шт</t>
  </si>
  <si>
    <t>АЛМИ</t>
  </si>
  <si>
    <t>Монтаж трубопровода ливневой канализации</t>
  </si>
  <si>
    <t>13 пм</t>
  </si>
  <si>
    <t>Жилспецсервис</t>
  </si>
  <si>
    <t>Ремонт канализации</t>
  </si>
  <si>
    <t>5 пм</t>
  </si>
  <si>
    <t>Эл.снабжения ремонт- Замена ВРУ</t>
  </si>
  <si>
    <t>ТСГ</t>
  </si>
  <si>
    <t>Аварийая замена участка трубопровода</t>
  </si>
  <si>
    <t>23,5 пм</t>
  </si>
  <si>
    <t>Ремонт отопления</t>
  </si>
  <si>
    <t>24,5 пм</t>
  </si>
  <si>
    <t>Ремонт трубопровода СЦО</t>
  </si>
  <si>
    <t>21 пм</t>
  </si>
  <si>
    <t>Экспертиза фасада</t>
  </si>
  <si>
    <t>1шт</t>
  </si>
  <si>
    <t>ООО "Грифон"</t>
  </si>
  <si>
    <t xml:space="preserve">Предложение Управляющей компании: 1.Окончание работ по косметическому ремонту подъездов. 2. Утепление фасада кв. № 4. Выполнение работ возможно за счет дополнительного сбора средств. </t>
  </si>
  <si>
    <t>105 чел</t>
  </si>
  <si>
    <t xml:space="preserve">               ООО "Управляющая компания Ленинского района"</t>
  </si>
  <si>
    <t>ООО "Восток-Мегаполис"</t>
  </si>
  <si>
    <t>Эл.энергия на общедомовые нужды</t>
  </si>
  <si>
    <t>Отведение сточ.вод в целях сод. ОИ МКД</t>
  </si>
  <si>
    <t>Итого по дому:</t>
  </si>
  <si>
    <r>
      <t>ИСХ  №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150/01  от  31.01.2020 год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</si>
</sst>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0" xfId="0" applyFont="1" applyBorder="1" applyAlignment="1"/>
    <xf numFmtId="0" fontId="9" fillId="0" borderId="2" xfId="0" applyFont="1" applyFill="1" applyBorder="1" applyAlignment="1"/>
    <xf numFmtId="0" fontId="4" fillId="0" borderId="6" xfId="0" applyFont="1" applyBorder="1" applyAlignment="1"/>
    <xf numFmtId="16" fontId="3" fillId="0" borderId="0" xfId="0" applyNumberFormat="1" applyFont="1" applyBorder="1" applyAlignment="1"/>
    <xf numFmtId="0" fontId="3" fillId="0" borderId="0" xfId="0" applyFont="1" applyBorder="1" applyAlignment="1">
      <alignment horizontal="center" wrapText="1"/>
    </xf>
    <xf numFmtId="0" fontId="0" fillId="0" borderId="1" xfId="0" applyBorder="1"/>
    <xf numFmtId="0" fontId="16" fillId="0" borderId="1" xfId="0" applyFont="1" applyBorder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Border="1" applyAlignment="1"/>
    <xf numFmtId="2" fontId="4" fillId="0" borderId="1" xfId="0" applyNumberFormat="1" applyFont="1" applyBorder="1" applyAlignment="1"/>
    <xf numFmtId="2" fontId="0" fillId="0" borderId="0" xfId="0" applyNumberFormat="1" applyAlignment="1">
      <alignment wrapText="1"/>
    </xf>
    <xf numFmtId="2" fontId="3" fillId="0" borderId="1" xfId="0" applyNumberFormat="1" applyFont="1" applyFill="1" applyBorder="1" applyAlignment="1">
      <alignment horizontal="center" wrapText="1"/>
    </xf>
    <xf numFmtId="2" fontId="6" fillId="0" borderId="0" xfId="0" applyNumberFormat="1" applyFont="1"/>
    <xf numFmtId="2" fontId="0" fillId="0" borderId="0" xfId="0" applyNumberFormat="1" applyBorder="1" applyAlignment="1">
      <alignment horizontal="center"/>
    </xf>
    <xf numFmtId="2" fontId="0" fillId="0" borderId="0" xfId="0" applyNumberFormat="1"/>
    <xf numFmtId="2" fontId="3" fillId="0" borderId="1" xfId="0" applyNumberFormat="1" applyFont="1" applyBorder="1" applyAlignment="1">
      <alignment horizontal="center"/>
    </xf>
    <xf numFmtId="17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/>
    <xf numFmtId="0" fontId="3" fillId="0" borderId="1" xfId="0" applyFont="1" applyFill="1" applyBorder="1"/>
    <xf numFmtId="0" fontId="10" fillId="0" borderId="1" xfId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3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6" fillId="2" borderId="2" xfId="0" applyFont="1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0" fillId="0" borderId="6" xfId="0" applyFont="1" applyBorder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6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0" borderId="2" xfId="0" applyFont="1" applyBorder="1" applyAlignment="1"/>
    <xf numFmtId="0" fontId="9" fillId="0" borderId="6" xfId="0" applyFont="1" applyBorder="1" applyAlignment="1"/>
    <xf numFmtId="0" fontId="9" fillId="0" borderId="2" xfId="0" applyFont="1" applyFill="1" applyBorder="1" applyAlignment="1">
      <alignment wrapText="1"/>
    </xf>
    <xf numFmtId="0" fontId="12" fillId="0" borderId="0" xfId="0" applyFont="1" applyAlignment="1"/>
    <xf numFmtId="0" fontId="4" fillId="0" borderId="0" xfId="0" applyFont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120" zoomScaleNormal="120" workbookViewId="0">
      <selection activeCell="G4" sqref="G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125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11</v>
      </c>
      <c r="C3" s="23" t="s">
        <v>94</v>
      </c>
    </row>
    <row r="4" spans="1:4" ht="14.25" customHeight="1" x14ac:dyDescent="0.25">
      <c r="A4" s="21" t="s">
        <v>164</v>
      </c>
      <c r="C4" s="4"/>
    </row>
    <row r="5" spans="1:4" ht="15" customHeight="1" x14ac:dyDescent="0.25">
      <c r="A5" s="4" t="s">
        <v>9</v>
      </c>
      <c r="C5" s="4"/>
    </row>
    <row r="6" spans="1:4" s="22" customFormat="1" ht="12.75" customHeight="1" x14ac:dyDescent="0.25">
      <c r="A6" s="4" t="s">
        <v>51</v>
      </c>
      <c r="C6" s="20"/>
    </row>
    <row r="7" spans="1:4" s="22" customFormat="1" ht="12.75" customHeight="1" x14ac:dyDescent="0.2">
      <c r="A7" s="20"/>
      <c r="C7" s="20"/>
    </row>
    <row r="8" spans="1:4" s="3" customFormat="1" ht="15" customHeight="1" x14ac:dyDescent="0.25">
      <c r="A8" s="12" t="s">
        <v>0</v>
      </c>
      <c r="B8" s="13" t="s">
        <v>10</v>
      </c>
      <c r="C8" s="26" t="s">
        <v>159</v>
      </c>
      <c r="D8" s="99"/>
    </row>
    <row r="9" spans="1:4" s="3" customFormat="1" ht="12" customHeight="1" x14ac:dyDescent="0.25">
      <c r="A9" s="12" t="s">
        <v>1</v>
      </c>
      <c r="B9" s="13" t="s">
        <v>12</v>
      </c>
      <c r="C9" s="108" t="s">
        <v>13</v>
      </c>
      <c r="D9" s="109"/>
    </row>
    <row r="10" spans="1:4" s="3" customFormat="1" ht="24" customHeight="1" x14ac:dyDescent="0.25">
      <c r="A10" s="12" t="s">
        <v>2</v>
      </c>
      <c r="B10" s="14" t="s">
        <v>14</v>
      </c>
      <c r="C10" s="103" t="s">
        <v>86</v>
      </c>
      <c r="D10" s="104"/>
    </row>
    <row r="11" spans="1:4" s="3" customFormat="1" ht="15" customHeight="1" x14ac:dyDescent="0.25">
      <c r="A11" s="12" t="s">
        <v>3</v>
      </c>
      <c r="B11" s="13" t="s">
        <v>15</v>
      </c>
      <c r="C11" s="108" t="s">
        <v>16</v>
      </c>
      <c r="D11" s="109"/>
    </row>
    <row r="12" spans="1:4" s="3" customFormat="1" ht="15" customHeight="1" x14ac:dyDescent="0.25">
      <c r="A12" s="53" t="s">
        <v>4</v>
      </c>
      <c r="B12" s="54" t="s">
        <v>96</v>
      </c>
      <c r="C12" s="100" t="s">
        <v>97</v>
      </c>
      <c r="D12" s="100" t="s">
        <v>98</v>
      </c>
    </row>
    <row r="13" spans="1:4" s="3" customFormat="1" ht="15" customHeight="1" x14ac:dyDescent="0.25">
      <c r="A13" s="55"/>
      <c r="B13" s="56"/>
      <c r="C13" s="100" t="s">
        <v>99</v>
      </c>
      <c r="D13" s="100" t="s">
        <v>100</v>
      </c>
    </row>
    <row r="14" spans="1:4" s="3" customFormat="1" ht="15" customHeight="1" x14ac:dyDescent="0.25">
      <c r="A14" s="55"/>
      <c r="B14" s="56"/>
      <c r="C14" s="100" t="s">
        <v>101</v>
      </c>
      <c r="D14" s="100" t="s">
        <v>102</v>
      </c>
    </row>
    <row r="15" spans="1:4" s="3" customFormat="1" ht="15" customHeight="1" x14ac:dyDescent="0.25">
      <c r="A15" s="55"/>
      <c r="B15" s="56"/>
      <c r="C15" s="100" t="s">
        <v>103</v>
      </c>
      <c r="D15" s="100" t="s">
        <v>105</v>
      </c>
    </row>
    <row r="16" spans="1:4" s="3" customFormat="1" ht="15" customHeight="1" x14ac:dyDescent="0.25">
      <c r="A16" s="55"/>
      <c r="B16" s="56"/>
      <c r="C16" s="100" t="s">
        <v>104</v>
      </c>
      <c r="D16" s="100" t="s">
        <v>98</v>
      </c>
    </row>
    <row r="17" spans="1:5" s="3" customFormat="1" ht="15" customHeight="1" x14ac:dyDescent="0.25">
      <c r="A17" s="55"/>
      <c r="B17" s="56"/>
      <c r="C17" s="100" t="s">
        <v>106</v>
      </c>
      <c r="D17" s="100" t="s">
        <v>107</v>
      </c>
    </row>
    <row r="18" spans="1:5" s="3" customFormat="1" ht="15" customHeight="1" x14ac:dyDescent="0.25">
      <c r="A18" s="57"/>
      <c r="B18" s="58"/>
      <c r="C18" s="100" t="s">
        <v>108</v>
      </c>
      <c r="D18" s="100" t="s">
        <v>109</v>
      </c>
    </row>
    <row r="19" spans="1:5" s="3" customFormat="1" ht="14.25" customHeight="1" x14ac:dyDescent="0.25">
      <c r="A19" s="12" t="s">
        <v>5</v>
      </c>
      <c r="B19" s="13" t="s">
        <v>17</v>
      </c>
      <c r="C19" s="110" t="s">
        <v>91</v>
      </c>
      <c r="D19" s="111"/>
    </row>
    <row r="20" spans="1:5" s="3" customFormat="1" ht="23.25" x14ac:dyDescent="0.25">
      <c r="A20" s="12" t="s">
        <v>6</v>
      </c>
      <c r="B20" s="14" t="s">
        <v>18</v>
      </c>
      <c r="C20" s="112" t="s">
        <v>54</v>
      </c>
      <c r="D20" s="113"/>
    </row>
    <row r="21" spans="1:5" s="3" customFormat="1" ht="16.5" customHeight="1" x14ac:dyDescent="0.25">
      <c r="A21" s="12" t="s">
        <v>7</v>
      </c>
      <c r="B21" s="13" t="s">
        <v>19</v>
      </c>
      <c r="C21" s="103" t="s">
        <v>20</v>
      </c>
      <c r="D21" s="104"/>
    </row>
    <row r="22" spans="1:5" s="3" customFormat="1" ht="16.5" customHeight="1" x14ac:dyDescent="0.25">
      <c r="A22" s="24"/>
      <c r="B22" s="25"/>
      <c r="C22" s="24"/>
      <c r="D22" s="24"/>
    </row>
    <row r="23" spans="1:5" s="5" customFormat="1" ht="15.75" customHeight="1" x14ac:dyDescent="0.25">
      <c r="A23" s="8" t="s">
        <v>21</v>
      </c>
      <c r="B23" s="16"/>
      <c r="C23" s="16"/>
      <c r="D23" s="16"/>
    </row>
    <row r="24" spans="1:5" s="5" customFormat="1" ht="15.75" customHeight="1" x14ac:dyDescent="0.25">
      <c r="A24" s="15"/>
      <c r="B24" s="16"/>
      <c r="C24" s="16"/>
      <c r="D24" s="16"/>
    </row>
    <row r="25" spans="1:5" ht="21.75" customHeight="1" x14ac:dyDescent="0.25">
      <c r="A25" s="6"/>
      <c r="B25" s="17" t="s">
        <v>22</v>
      </c>
      <c r="C25" s="7" t="s">
        <v>23</v>
      </c>
      <c r="D25" s="9" t="s">
        <v>24</v>
      </c>
    </row>
    <row r="26" spans="1:5" s="5" customFormat="1" ht="28.5" customHeight="1" x14ac:dyDescent="0.25">
      <c r="A26" s="105" t="s">
        <v>27</v>
      </c>
      <c r="B26" s="106"/>
      <c r="C26" s="106"/>
      <c r="D26" s="107"/>
    </row>
    <row r="27" spans="1:5" s="5" customFormat="1" ht="15" customHeight="1" x14ac:dyDescent="0.25">
      <c r="A27" s="28"/>
      <c r="B27" s="29"/>
      <c r="C27" s="29"/>
      <c r="D27" s="30"/>
    </row>
    <row r="28" spans="1:5" ht="13.5" customHeight="1" x14ac:dyDescent="0.25">
      <c r="A28" s="7">
        <v>1</v>
      </c>
      <c r="B28" s="6" t="s">
        <v>87</v>
      </c>
      <c r="C28" s="6" t="s">
        <v>25</v>
      </c>
      <c r="D28" s="6" t="s">
        <v>26</v>
      </c>
    </row>
    <row r="29" spans="1:5" x14ac:dyDescent="0.25">
      <c r="A29" s="19" t="s">
        <v>28</v>
      </c>
      <c r="B29" s="18"/>
      <c r="C29" s="18"/>
      <c r="D29" s="18"/>
    </row>
    <row r="30" spans="1:5" ht="12.75" customHeight="1" x14ac:dyDescent="0.25">
      <c r="A30" s="7">
        <v>1</v>
      </c>
      <c r="B30" s="6" t="s">
        <v>88</v>
      </c>
      <c r="C30" s="6" t="s">
        <v>89</v>
      </c>
      <c r="D30" s="6" t="s">
        <v>90</v>
      </c>
      <c r="E30" t="s">
        <v>85</v>
      </c>
    </row>
    <row r="31" spans="1:5" x14ac:dyDescent="0.25">
      <c r="A31" s="19" t="s">
        <v>43</v>
      </c>
      <c r="B31" s="18"/>
      <c r="C31" s="18"/>
      <c r="D31" s="18"/>
    </row>
    <row r="32" spans="1:5" ht="13.5" customHeight="1" x14ac:dyDescent="0.25">
      <c r="A32" s="19" t="s">
        <v>44</v>
      </c>
      <c r="B32" s="18"/>
      <c r="C32" s="18"/>
      <c r="D32" s="18"/>
    </row>
    <row r="33" spans="1:4" ht="12" customHeight="1" x14ac:dyDescent="0.25">
      <c r="A33" s="7">
        <v>1</v>
      </c>
      <c r="B33" s="6" t="s">
        <v>160</v>
      </c>
      <c r="C33" s="6" t="s">
        <v>113</v>
      </c>
      <c r="D33" s="6" t="s">
        <v>29</v>
      </c>
    </row>
    <row r="34" spans="1:4" x14ac:dyDescent="0.25">
      <c r="A34" s="19" t="s">
        <v>30</v>
      </c>
      <c r="B34" s="18"/>
      <c r="C34" s="18"/>
      <c r="D34" s="18"/>
    </row>
    <row r="35" spans="1:4" ht="14.25" customHeight="1" x14ac:dyDescent="0.25">
      <c r="A35" s="7">
        <v>1</v>
      </c>
      <c r="B35" s="6" t="s">
        <v>31</v>
      </c>
      <c r="C35" s="6" t="s">
        <v>25</v>
      </c>
      <c r="D35" s="6" t="s">
        <v>32</v>
      </c>
    </row>
    <row r="36" spans="1:4" ht="13.5" customHeight="1" x14ac:dyDescent="0.25">
      <c r="A36" s="19" t="s">
        <v>33</v>
      </c>
      <c r="B36" s="18"/>
      <c r="C36" s="18"/>
      <c r="D36" s="18"/>
    </row>
    <row r="37" spans="1:4" x14ac:dyDescent="0.25">
      <c r="A37" s="7">
        <v>1</v>
      </c>
      <c r="B37" s="6" t="s">
        <v>34</v>
      </c>
      <c r="C37" s="6" t="s">
        <v>25</v>
      </c>
      <c r="D37" s="6" t="s">
        <v>26</v>
      </c>
    </row>
    <row r="38" spans="1:4" x14ac:dyDescent="0.25">
      <c r="A38" s="27"/>
      <c r="B38" s="11"/>
      <c r="C38" s="11"/>
      <c r="D38" s="11"/>
    </row>
    <row r="39" spans="1:4" x14ac:dyDescent="0.25">
      <c r="A39" s="4" t="s">
        <v>49</v>
      </c>
      <c r="B39" s="18"/>
      <c r="C39" s="18"/>
      <c r="D39" s="18"/>
    </row>
    <row r="40" spans="1:4" x14ac:dyDescent="0.25">
      <c r="A40" s="7">
        <v>1</v>
      </c>
      <c r="B40" s="6" t="s">
        <v>35</v>
      </c>
      <c r="C40" s="102">
        <v>1965</v>
      </c>
      <c r="D40" s="102"/>
    </row>
    <row r="41" spans="1:4" x14ac:dyDescent="0.25">
      <c r="A41" s="7">
        <v>2</v>
      </c>
      <c r="B41" s="6" t="s">
        <v>37</v>
      </c>
      <c r="C41" s="102" t="s">
        <v>92</v>
      </c>
      <c r="D41" s="102"/>
    </row>
    <row r="42" spans="1:4" ht="15" customHeight="1" x14ac:dyDescent="0.25">
      <c r="A42" s="7">
        <v>3</v>
      </c>
      <c r="B42" s="6" t="s">
        <v>38</v>
      </c>
      <c r="C42" s="102" t="s">
        <v>93</v>
      </c>
      <c r="D42" s="102"/>
    </row>
    <row r="43" spans="1:4" x14ac:dyDescent="0.25">
      <c r="A43" s="7">
        <v>4</v>
      </c>
      <c r="B43" s="6" t="s">
        <v>36</v>
      </c>
      <c r="C43" s="102" t="s">
        <v>55</v>
      </c>
      <c r="D43" s="102"/>
    </row>
    <row r="44" spans="1:4" x14ac:dyDescent="0.25">
      <c r="A44" s="7">
        <v>5</v>
      </c>
      <c r="B44" s="6" t="s">
        <v>39</v>
      </c>
      <c r="C44" s="102" t="s">
        <v>55</v>
      </c>
      <c r="D44" s="102"/>
    </row>
    <row r="45" spans="1:4" x14ac:dyDescent="0.25">
      <c r="A45" s="7">
        <v>6</v>
      </c>
      <c r="B45" s="6" t="s">
        <v>40</v>
      </c>
      <c r="C45" s="116" t="s">
        <v>128</v>
      </c>
      <c r="D45" s="116"/>
    </row>
    <row r="46" spans="1:4" ht="15" customHeight="1" x14ac:dyDescent="0.25">
      <c r="A46" s="7">
        <v>7</v>
      </c>
      <c r="B46" s="6" t="s">
        <v>41</v>
      </c>
      <c r="C46" s="114" t="s">
        <v>55</v>
      </c>
      <c r="D46" s="117"/>
    </row>
    <row r="47" spans="1:4" x14ac:dyDescent="0.25">
      <c r="A47" s="7">
        <v>8</v>
      </c>
      <c r="B47" s="6" t="s">
        <v>42</v>
      </c>
      <c r="C47" s="114" t="s">
        <v>129</v>
      </c>
      <c r="D47" s="117"/>
    </row>
    <row r="48" spans="1:4" x14ac:dyDescent="0.25">
      <c r="A48" s="7">
        <v>9</v>
      </c>
      <c r="B48" s="6" t="s">
        <v>130</v>
      </c>
      <c r="C48" s="114" t="s">
        <v>158</v>
      </c>
      <c r="D48" s="115"/>
    </row>
    <row r="49" spans="1:4" x14ac:dyDescent="0.25">
      <c r="A49" s="78">
        <v>10</v>
      </c>
      <c r="B49" s="6" t="s">
        <v>126</v>
      </c>
      <c r="C49" s="78" t="s">
        <v>127</v>
      </c>
      <c r="D49" s="68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7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opLeftCell="A10" zoomScale="120" zoomScaleNormal="120" workbookViewId="0">
      <selection activeCell="J18" sqref="J18"/>
    </sheetView>
  </sheetViews>
  <sheetFormatPr defaultRowHeight="15" x14ac:dyDescent="0.25"/>
  <cols>
    <col min="1" max="1" width="15.85546875" customWidth="1"/>
    <col min="2" max="2" width="13.42578125" style="32" customWidth="1"/>
    <col min="3" max="3" width="8.5703125" style="86" customWidth="1"/>
    <col min="4" max="4" width="8.28515625" style="93" customWidth="1"/>
    <col min="5" max="5" width="9" customWidth="1"/>
    <col min="6" max="6" width="9.7109375" customWidth="1"/>
    <col min="7" max="7" width="9.140625" customWidth="1"/>
    <col min="8" max="8" width="12.28515625" customWidth="1"/>
  </cols>
  <sheetData>
    <row r="1" spans="1:8" x14ac:dyDescent="0.25">
      <c r="A1" s="4" t="s">
        <v>114</v>
      </c>
      <c r="B1"/>
      <c r="C1" s="79"/>
      <c r="D1" s="79"/>
    </row>
    <row r="2" spans="1:8" ht="13.5" customHeight="1" x14ac:dyDescent="0.25">
      <c r="A2" s="4" t="s">
        <v>131</v>
      </c>
      <c r="B2"/>
      <c r="C2" s="79"/>
      <c r="D2" s="79"/>
    </row>
    <row r="3" spans="1:8" ht="56.25" customHeight="1" x14ac:dyDescent="0.25">
      <c r="A3" s="141" t="s">
        <v>61</v>
      </c>
      <c r="B3" s="142"/>
      <c r="C3" s="80" t="s">
        <v>62</v>
      </c>
      <c r="D3" s="90" t="s">
        <v>63</v>
      </c>
      <c r="E3" s="31" t="s">
        <v>64</v>
      </c>
      <c r="F3" s="31" t="s">
        <v>65</v>
      </c>
      <c r="G3" s="38" t="s">
        <v>66</v>
      </c>
      <c r="H3" s="31" t="s">
        <v>67</v>
      </c>
    </row>
    <row r="4" spans="1:8" ht="21" customHeight="1" x14ac:dyDescent="0.25">
      <c r="A4" s="145" t="s">
        <v>132</v>
      </c>
      <c r="B4" s="126"/>
      <c r="C4" s="80"/>
      <c r="D4" s="90">
        <v>-902.69</v>
      </c>
      <c r="E4" s="31"/>
      <c r="F4" s="31"/>
      <c r="G4" s="38"/>
      <c r="H4" s="31"/>
    </row>
    <row r="5" spans="1:8" ht="21" customHeight="1" x14ac:dyDescent="0.25">
      <c r="A5" s="64" t="s">
        <v>115</v>
      </c>
      <c r="B5" s="65"/>
      <c r="C5" s="80"/>
      <c r="D5" s="90"/>
      <c r="E5" s="31"/>
      <c r="F5" s="31"/>
      <c r="G5" s="38"/>
      <c r="H5" s="31"/>
    </row>
    <row r="6" spans="1:8" ht="18.75" customHeight="1" x14ac:dyDescent="0.25">
      <c r="A6" s="64" t="s">
        <v>116</v>
      </c>
      <c r="B6" s="65"/>
      <c r="C6" s="80"/>
      <c r="D6" s="90"/>
      <c r="E6" s="31"/>
      <c r="F6" s="31"/>
      <c r="G6" s="38"/>
      <c r="H6" s="31"/>
    </row>
    <row r="7" spans="1:8" ht="21.75" customHeight="1" x14ac:dyDescent="0.25">
      <c r="A7" s="118" t="s">
        <v>133</v>
      </c>
      <c r="B7" s="119"/>
      <c r="C7" s="119"/>
      <c r="D7" s="119"/>
      <c r="E7" s="119"/>
      <c r="F7" s="119"/>
      <c r="G7" s="119"/>
      <c r="H7" s="115"/>
    </row>
    <row r="8" spans="1:8" ht="17.25" customHeight="1" x14ac:dyDescent="0.25">
      <c r="A8" s="141" t="s">
        <v>68</v>
      </c>
      <c r="B8" s="124"/>
      <c r="C8" s="81">
        <f>C12+C15+C18+C21</f>
        <v>16.100000000000001</v>
      </c>
      <c r="D8" s="81">
        <v>-116.65</v>
      </c>
      <c r="E8" s="81">
        <f>E12+E15+E18+E21</f>
        <v>484.16999999999996</v>
      </c>
      <c r="F8" s="81">
        <f t="shared" ref="F8:G8" si="0">F12+F15+F18+F21</f>
        <v>461.54</v>
      </c>
      <c r="G8" s="81">
        <f t="shared" si="0"/>
        <v>461.54</v>
      </c>
      <c r="H8" s="82">
        <f>F8-E8+D8</f>
        <v>-139.27999999999994</v>
      </c>
    </row>
    <row r="9" spans="1:8" x14ac:dyDescent="0.25">
      <c r="A9" s="39" t="s">
        <v>69</v>
      </c>
      <c r="B9" s="40"/>
      <c r="C9" s="76">
        <f>C8-C10</f>
        <v>14.490000000000002</v>
      </c>
      <c r="D9" s="76">
        <v>-105.1</v>
      </c>
      <c r="E9" s="76">
        <f>E8-E10</f>
        <v>435.75299999999993</v>
      </c>
      <c r="F9" s="76">
        <f>F8-F10</f>
        <v>415.38600000000002</v>
      </c>
      <c r="G9" s="76">
        <f>G8-G10</f>
        <v>415.38600000000002</v>
      </c>
      <c r="H9" s="76">
        <f t="shared" ref="H9:H10" si="1">F9-E9+D9</f>
        <v>-125.4669999999999</v>
      </c>
    </row>
    <row r="10" spans="1:8" x14ac:dyDescent="0.25">
      <c r="A10" s="132" t="s">
        <v>70</v>
      </c>
      <c r="B10" s="119"/>
      <c r="C10" s="76">
        <f>C8*10%</f>
        <v>1.6100000000000003</v>
      </c>
      <c r="D10" s="76">
        <v>-11.66</v>
      </c>
      <c r="E10" s="76">
        <f>E8*10%</f>
        <v>48.417000000000002</v>
      </c>
      <c r="F10" s="76">
        <f>F8*10%</f>
        <v>46.154000000000003</v>
      </c>
      <c r="G10" s="76">
        <f>G8*10%</f>
        <v>46.154000000000003</v>
      </c>
      <c r="H10" s="76">
        <f t="shared" si="1"/>
        <v>-13.922999999999998</v>
      </c>
    </row>
    <row r="11" spans="1:8" ht="12.75" customHeight="1" x14ac:dyDescent="0.25">
      <c r="A11" s="118" t="s">
        <v>110</v>
      </c>
      <c r="B11" s="123"/>
      <c r="C11" s="123"/>
      <c r="D11" s="123"/>
      <c r="E11" s="123"/>
      <c r="F11" s="123"/>
      <c r="G11" s="123"/>
      <c r="H11" s="124"/>
    </row>
    <row r="12" spans="1:8" x14ac:dyDescent="0.25">
      <c r="A12" s="130" t="s">
        <v>52</v>
      </c>
      <c r="B12" s="131"/>
      <c r="C12" s="81">
        <v>5.75</v>
      </c>
      <c r="D12" s="75">
        <v>-43.99</v>
      </c>
      <c r="E12" s="75">
        <v>172.91</v>
      </c>
      <c r="F12" s="75">
        <v>165.07</v>
      </c>
      <c r="G12" s="75">
        <f>F12</f>
        <v>165.07</v>
      </c>
      <c r="H12" s="76">
        <f>F12-E12+D12</f>
        <v>-51.830000000000005</v>
      </c>
    </row>
    <row r="13" spans="1:8" x14ac:dyDescent="0.25">
      <c r="A13" s="39" t="s">
        <v>69</v>
      </c>
      <c r="B13" s="40"/>
      <c r="C13" s="76">
        <f>C12-C14</f>
        <v>5.1749999999999998</v>
      </c>
      <c r="D13" s="76">
        <v>-39.6</v>
      </c>
      <c r="E13" s="76">
        <f>E12-E14</f>
        <v>155.619</v>
      </c>
      <c r="F13" s="76">
        <f>F12-F14</f>
        <v>148.56299999999999</v>
      </c>
      <c r="G13" s="76">
        <f>G12-G14</f>
        <v>148.56299999999999</v>
      </c>
      <c r="H13" s="76">
        <f t="shared" ref="H13:H23" si="2">F13-E13+D13</f>
        <v>-46.656000000000013</v>
      </c>
    </row>
    <row r="14" spans="1:8" x14ac:dyDescent="0.25">
      <c r="A14" s="132" t="s">
        <v>70</v>
      </c>
      <c r="B14" s="119"/>
      <c r="C14" s="76">
        <f>C12*10%</f>
        <v>0.57500000000000007</v>
      </c>
      <c r="D14" s="76">
        <v>-4.3899999999999997</v>
      </c>
      <c r="E14" s="76">
        <f>E12*10%</f>
        <v>17.291</v>
      </c>
      <c r="F14" s="76">
        <f>F12*10%</f>
        <v>16.507000000000001</v>
      </c>
      <c r="G14" s="76">
        <f>G12*10%</f>
        <v>16.507000000000001</v>
      </c>
      <c r="H14" s="76">
        <f>F14-E14+D14</f>
        <v>-5.1739999999999986</v>
      </c>
    </row>
    <row r="15" spans="1:8" ht="23.25" customHeight="1" x14ac:dyDescent="0.25">
      <c r="A15" s="130" t="s">
        <v>45</v>
      </c>
      <c r="B15" s="131"/>
      <c r="C15" s="81">
        <v>3.51</v>
      </c>
      <c r="D15" s="75">
        <v>-20.34</v>
      </c>
      <c r="E15" s="75">
        <v>105.55</v>
      </c>
      <c r="F15" s="75">
        <v>101.9</v>
      </c>
      <c r="G15" s="75">
        <f>F15</f>
        <v>101.9</v>
      </c>
      <c r="H15" s="76">
        <f t="shared" si="2"/>
        <v>-23.989999999999991</v>
      </c>
    </row>
    <row r="16" spans="1:8" x14ac:dyDescent="0.25">
      <c r="A16" s="39" t="s">
        <v>69</v>
      </c>
      <c r="B16" s="40"/>
      <c r="C16" s="76">
        <f>C15-C17</f>
        <v>3.1589999999999998</v>
      </c>
      <c r="D16" s="76">
        <v>-18.3</v>
      </c>
      <c r="E16" s="76">
        <f>E15-E17</f>
        <v>94.995000000000005</v>
      </c>
      <c r="F16" s="76">
        <f>F15-F17</f>
        <v>91.710000000000008</v>
      </c>
      <c r="G16" s="76">
        <f>G15-G17</f>
        <v>91.710000000000008</v>
      </c>
      <c r="H16" s="76">
        <f t="shared" si="2"/>
        <v>-21.584999999999997</v>
      </c>
    </row>
    <row r="17" spans="1:10" ht="15" customHeight="1" x14ac:dyDescent="0.25">
      <c r="A17" s="132" t="s">
        <v>70</v>
      </c>
      <c r="B17" s="119"/>
      <c r="C17" s="76">
        <f>C15*10%</f>
        <v>0.35099999999999998</v>
      </c>
      <c r="D17" s="76">
        <v>-2.0499999999999998</v>
      </c>
      <c r="E17" s="76">
        <f>E15*10%</f>
        <v>10.555</v>
      </c>
      <c r="F17" s="76">
        <f>F15*10%</f>
        <v>10.190000000000001</v>
      </c>
      <c r="G17" s="76">
        <f>G15*10%</f>
        <v>10.190000000000001</v>
      </c>
      <c r="H17" s="76">
        <f>F17-E17+D17</f>
        <v>-2.4149999999999983</v>
      </c>
    </row>
    <row r="18" spans="1:10" ht="14.25" customHeight="1" x14ac:dyDescent="0.25">
      <c r="A18" s="130" t="s">
        <v>53</v>
      </c>
      <c r="B18" s="131"/>
      <c r="C18" s="80">
        <v>2.41</v>
      </c>
      <c r="D18" s="75">
        <v>-24.52</v>
      </c>
      <c r="E18" s="75">
        <v>72.48</v>
      </c>
      <c r="F18" s="75">
        <v>69.209999999999994</v>
      </c>
      <c r="G18" s="75">
        <f>F18</f>
        <v>69.209999999999994</v>
      </c>
      <c r="H18" s="76">
        <f>F18-E18+D18</f>
        <v>-27.79000000000001</v>
      </c>
    </row>
    <row r="19" spans="1:10" ht="13.5" customHeight="1" x14ac:dyDescent="0.25">
      <c r="A19" s="39" t="s">
        <v>69</v>
      </c>
      <c r="B19" s="40"/>
      <c r="C19" s="76">
        <f>C18-C20</f>
        <v>2.169</v>
      </c>
      <c r="D19" s="76">
        <v>-22.06</v>
      </c>
      <c r="E19" s="76">
        <f>E18-E20</f>
        <v>65.231999999999999</v>
      </c>
      <c r="F19" s="76">
        <f>F18-F20</f>
        <v>62.288999999999994</v>
      </c>
      <c r="G19" s="76">
        <f>G18-G20</f>
        <v>62.288999999999994</v>
      </c>
      <c r="H19" s="76">
        <f t="shared" si="2"/>
        <v>-25.003000000000004</v>
      </c>
    </row>
    <row r="20" spans="1:10" ht="12.75" customHeight="1" x14ac:dyDescent="0.25">
      <c r="A20" s="132" t="s">
        <v>70</v>
      </c>
      <c r="B20" s="119"/>
      <c r="C20" s="76">
        <f>C18*10%</f>
        <v>0.24100000000000002</v>
      </c>
      <c r="D20" s="76">
        <v>-2.46</v>
      </c>
      <c r="E20" s="76">
        <f>E18*10%</f>
        <v>7.2480000000000011</v>
      </c>
      <c r="F20" s="76">
        <f>F18*10%</f>
        <v>6.9209999999999994</v>
      </c>
      <c r="G20" s="76">
        <f>G18*10%</f>
        <v>6.9209999999999994</v>
      </c>
      <c r="H20" s="76">
        <f t="shared" si="2"/>
        <v>-2.7870000000000017</v>
      </c>
    </row>
    <row r="21" spans="1:10" ht="15" customHeight="1" x14ac:dyDescent="0.25">
      <c r="A21" s="10" t="s">
        <v>111</v>
      </c>
      <c r="B21" s="41"/>
      <c r="C21" s="82">
        <v>4.43</v>
      </c>
      <c r="D21" s="76">
        <v>-28</v>
      </c>
      <c r="E21" s="76">
        <v>133.22999999999999</v>
      </c>
      <c r="F21" s="76">
        <v>125.36</v>
      </c>
      <c r="G21" s="76">
        <f>F21</f>
        <v>125.36</v>
      </c>
      <c r="H21" s="76">
        <f>F21-E21+D21</f>
        <v>-35.86999999999999</v>
      </c>
    </row>
    <row r="22" spans="1:10" ht="14.25" customHeight="1" x14ac:dyDescent="0.25">
      <c r="A22" s="39" t="s">
        <v>69</v>
      </c>
      <c r="B22" s="40"/>
      <c r="C22" s="76">
        <f>C21-C23</f>
        <v>3.9869999999999997</v>
      </c>
      <c r="D22" s="76">
        <v>-25</v>
      </c>
      <c r="E22" s="76">
        <f>E21-E23</f>
        <v>119.90699999999998</v>
      </c>
      <c r="F22" s="76">
        <f>F21-F23</f>
        <v>112.824</v>
      </c>
      <c r="G22" s="76">
        <f>G21-G23</f>
        <v>112.824</v>
      </c>
      <c r="H22" s="76">
        <f>F22-E22+D22</f>
        <v>-32.082999999999984</v>
      </c>
    </row>
    <row r="23" spans="1:10" ht="14.25" customHeight="1" x14ac:dyDescent="0.25">
      <c r="A23" s="132" t="s">
        <v>70</v>
      </c>
      <c r="B23" s="119"/>
      <c r="C23" s="76">
        <f>C21*10%</f>
        <v>0.443</v>
      </c>
      <c r="D23" s="76">
        <v>-2.8</v>
      </c>
      <c r="E23" s="76">
        <f>E21*10%</f>
        <v>13.323</v>
      </c>
      <c r="F23" s="76">
        <f>F21*10%</f>
        <v>12.536000000000001</v>
      </c>
      <c r="G23" s="76">
        <f>G21*10%</f>
        <v>12.536000000000001</v>
      </c>
      <c r="H23" s="76">
        <f t="shared" si="2"/>
        <v>-3.5869999999999989</v>
      </c>
    </row>
    <row r="24" spans="1:10" ht="14.25" customHeight="1" x14ac:dyDescent="0.25">
      <c r="A24" s="132"/>
      <c r="B24" s="115"/>
      <c r="C24" s="76"/>
      <c r="D24" s="76"/>
      <c r="E24" s="7"/>
      <c r="F24" s="7"/>
      <c r="G24" s="7"/>
      <c r="H24" s="7"/>
    </row>
    <row r="25" spans="1:10" ht="14.25" customHeight="1" x14ac:dyDescent="0.25">
      <c r="A25" s="141" t="s">
        <v>46</v>
      </c>
      <c r="B25" s="142"/>
      <c r="C25" s="82">
        <v>5.38</v>
      </c>
      <c r="D25" s="82">
        <v>-778.61</v>
      </c>
      <c r="E25" s="82">
        <v>161.79</v>
      </c>
      <c r="F25" s="82">
        <v>154.5</v>
      </c>
      <c r="G25" s="82">
        <f>G26+G27</f>
        <v>488.56</v>
      </c>
      <c r="H25" s="82">
        <f>F25-E25+D25+F25-G25</f>
        <v>-1119.96</v>
      </c>
    </row>
    <row r="26" spans="1:10" x14ac:dyDescent="0.25">
      <c r="A26" s="59" t="s">
        <v>71</v>
      </c>
      <c r="B26" s="60"/>
      <c r="C26" s="76">
        <f>C25-C27</f>
        <v>4.8419999999999996</v>
      </c>
      <c r="D26" s="94">
        <v>-778.79</v>
      </c>
      <c r="E26" s="94">
        <f>E25-E27</f>
        <v>145.61099999999999</v>
      </c>
      <c r="F26" s="94">
        <f>F25-F27</f>
        <v>139.05000000000001</v>
      </c>
      <c r="G26" s="101">
        <f>G53</f>
        <v>473.11</v>
      </c>
      <c r="H26" s="82">
        <f t="shared" ref="H26" si="3">F26-E26+D26+F26-G26</f>
        <v>-1119.4110000000001</v>
      </c>
      <c r="J26" s="93"/>
    </row>
    <row r="27" spans="1:10" x14ac:dyDescent="0.25">
      <c r="A27" s="132" t="s">
        <v>70</v>
      </c>
      <c r="B27" s="119"/>
      <c r="C27" s="76">
        <f>C25*10%</f>
        <v>0.53800000000000003</v>
      </c>
      <c r="D27" s="76">
        <v>0.18</v>
      </c>
      <c r="E27" s="76">
        <f>E25*10%</f>
        <v>16.178999999999998</v>
      </c>
      <c r="F27" s="76">
        <f>F25*10%</f>
        <v>15.450000000000001</v>
      </c>
      <c r="G27" s="76">
        <f>F27</f>
        <v>15.450000000000001</v>
      </c>
      <c r="H27" s="94">
        <f>F27-E27+D27+F27-G27</f>
        <v>-0.54899999999999771</v>
      </c>
      <c r="J27" s="93"/>
    </row>
    <row r="28" spans="1:10" ht="15" customHeight="1" x14ac:dyDescent="0.25">
      <c r="A28" s="132"/>
      <c r="B28" s="115"/>
      <c r="C28" s="76"/>
      <c r="D28" s="76"/>
      <c r="E28" s="7"/>
      <c r="F28" s="7"/>
      <c r="G28" s="52"/>
      <c r="H28" s="7"/>
      <c r="J28" s="93"/>
    </row>
    <row r="29" spans="1:10" ht="15" customHeight="1" x14ac:dyDescent="0.25">
      <c r="A29" s="134" t="s">
        <v>120</v>
      </c>
      <c r="B29" s="135"/>
      <c r="C29" s="76"/>
      <c r="D29" s="72">
        <v>-7.43</v>
      </c>
      <c r="E29" s="71">
        <f>E31+E32+E33+E34</f>
        <v>35.260000000000005</v>
      </c>
      <c r="F29" s="71">
        <f>F31+F32+F33+F34</f>
        <v>33.86</v>
      </c>
      <c r="G29" s="74">
        <f>G31+G32+G33+G34</f>
        <v>33.86</v>
      </c>
      <c r="H29" s="82">
        <f>F29-E29+D29+F29-G29</f>
        <v>-8.8300000000000054</v>
      </c>
      <c r="J29" s="93"/>
    </row>
    <row r="30" spans="1:10" ht="15" customHeight="1" x14ac:dyDescent="0.25">
      <c r="A30" s="125" t="s">
        <v>121</v>
      </c>
      <c r="B30" s="126"/>
      <c r="C30" s="76"/>
      <c r="D30" s="76"/>
      <c r="E30" s="7"/>
      <c r="F30" s="7"/>
      <c r="G30" s="52"/>
      <c r="H30" s="7"/>
    </row>
    <row r="31" spans="1:10" ht="15" customHeight="1" x14ac:dyDescent="0.25">
      <c r="A31" s="125" t="s">
        <v>122</v>
      </c>
      <c r="B31" s="126"/>
      <c r="C31" s="76"/>
      <c r="D31" s="76">
        <v>-0.56000000000000005</v>
      </c>
      <c r="E31" s="7">
        <v>1.71</v>
      </c>
      <c r="F31" s="7">
        <v>1.74</v>
      </c>
      <c r="G31" s="7">
        <f>F31</f>
        <v>1.74</v>
      </c>
      <c r="H31" s="94">
        <f>F31-E31+D31+F31-G31</f>
        <v>-0.53</v>
      </c>
    </row>
    <row r="32" spans="1:10" ht="15" customHeight="1" x14ac:dyDescent="0.25">
      <c r="A32" s="125" t="s">
        <v>123</v>
      </c>
      <c r="B32" s="126"/>
      <c r="C32" s="76"/>
      <c r="D32" s="76">
        <v>-2.76</v>
      </c>
      <c r="E32" s="7">
        <v>6.26</v>
      </c>
      <c r="F32" s="7">
        <v>6.63</v>
      </c>
      <c r="G32" s="7">
        <f t="shared" ref="G32:G34" si="4">F32</f>
        <v>6.63</v>
      </c>
      <c r="H32" s="7">
        <f t="shared" ref="H32:H34" si="5">F32-E32+D32+F32-G32</f>
        <v>-2.3899999999999997</v>
      </c>
    </row>
    <row r="33" spans="1:11" ht="15" customHeight="1" x14ac:dyDescent="0.25">
      <c r="A33" s="125" t="s">
        <v>161</v>
      </c>
      <c r="B33" s="126"/>
      <c r="C33" s="76"/>
      <c r="D33" s="76">
        <v>-3.65</v>
      </c>
      <c r="E33" s="7">
        <v>25.55</v>
      </c>
      <c r="F33" s="7">
        <v>23.74</v>
      </c>
      <c r="G33" s="7">
        <f t="shared" si="4"/>
        <v>23.74</v>
      </c>
      <c r="H33" s="7">
        <f t="shared" si="5"/>
        <v>-5.4600000000000044</v>
      </c>
    </row>
    <row r="34" spans="1:11" ht="15" customHeight="1" x14ac:dyDescent="0.25">
      <c r="A34" s="125" t="s">
        <v>162</v>
      </c>
      <c r="B34" s="126"/>
      <c r="C34" s="76"/>
      <c r="D34" s="76">
        <v>-0.46</v>
      </c>
      <c r="E34" s="7">
        <v>1.74</v>
      </c>
      <c r="F34" s="7">
        <v>1.75</v>
      </c>
      <c r="G34" s="7">
        <f t="shared" si="4"/>
        <v>1.75</v>
      </c>
      <c r="H34" s="7">
        <f t="shared" si="5"/>
        <v>-0.44999999999999996</v>
      </c>
    </row>
    <row r="35" spans="1:11" ht="20.25" customHeight="1" x14ac:dyDescent="0.25">
      <c r="A35" s="143" t="s">
        <v>163</v>
      </c>
      <c r="B35" s="144"/>
      <c r="C35" s="76"/>
      <c r="D35" s="76"/>
      <c r="E35" s="82">
        <f>E8+E25+E29</f>
        <v>681.21999999999991</v>
      </c>
      <c r="F35" s="82">
        <f>F8+F25+F29</f>
        <v>649.9</v>
      </c>
      <c r="G35" s="82">
        <f>G8+G25+G29</f>
        <v>983.96</v>
      </c>
      <c r="H35" s="94"/>
    </row>
    <row r="36" spans="1:11" ht="19.5" customHeight="1" x14ac:dyDescent="0.25">
      <c r="A36" s="120" t="s">
        <v>117</v>
      </c>
      <c r="B36" s="121"/>
      <c r="C36" s="83"/>
      <c r="D36" s="83">
        <f>D4</f>
        <v>-902.69</v>
      </c>
      <c r="E36" s="71"/>
      <c r="F36" s="71"/>
      <c r="G36" s="70"/>
      <c r="H36" s="83">
        <f>F35-E35+D36+F35-G35</f>
        <v>-1268.0700000000002</v>
      </c>
    </row>
    <row r="37" spans="1:11" ht="24" customHeight="1" x14ac:dyDescent="0.25">
      <c r="A37" s="120" t="s">
        <v>134</v>
      </c>
      <c r="B37" s="120"/>
      <c r="C37" s="84"/>
      <c r="D37" s="84"/>
      <c r="E37" s="72"/>
      <c r="F37" s="73"/>
      <c r="G37" s="73"/>
      <c r="H37" s="72">
        <f>H38+H39</f>
        <v>-1268.07</v>
      </c>
      <c r="J37" s="93"/>
      <c r="K37" s="93"/>
    </row>
    <row r="38" spans="1:11" ht="21" customHeight="1" x14ac:dyDescent="0.25">
      <c r="A38" s="120" t="s">
        <v>115</v>
      </c>
      <c r="B38" s="126"/>
      <c r="C38" s="84"/>
      <c r="D38" s="84"/>
      <c r="E38" s="72"/>
      <c r="F38" s="73"/>
      <c r="G38" s="73"/>
      <c r="H38" s="71">
        <v>0</v>
      </c>
    </row>
    <row r="39" spans="1:11" ht="25.5" customHeight="1" x14ac:dyDescent="0.25">
      <c r="A39" s="120" t="s">
        <v>116</v>
      </c>
      <c r="B39" s="126"/>
      <c r="C39" s="84"/>
      <c r="D39" s="84"/>
      <c r="E39" s="72"/>
      <c r="F39" s="73"/>
      <c r="G39" s="73"/>
      <c r="H39" s="72">
        <f>H8+H25+H29</f>
        <v>-1268.07</v>
      </c>
    </row>
    <row r="40" spans="1:11" ht="12.75" customHeight="1" x14ac:dyDescent="0.25">
      <c r="A40" s="66"/>
      <c r="B40" s="63"/>
      <c r="C40" s="85"/>
      <c r="D40" s="85"/>
      <c r="E40" s="27"/>
      <c r="F40" s="27"/>
      <c r="G40" s="67"/>
      <c r="H40" s="27"/>
    </row>
    <row r="41" spans="1:11" ht="16.5" customHeight="1" x14ac:dyDescent="0.25">
      <c r="A41" s="63"/>
      <c r="B41" s="63"/>
      <c r="C41" s="85"/>
      <c r="D41" s="85"/>
      <c r="E41" s="27"/>
      <c r="F41" s="27"/>
      <c r="G41" s="27"/>
      <c r="H41" s="27"/>
    </row>
    <row r="42" spans="1:11" ht="18.75" customHeight="1" x14ac:dyDescent="0.25">
      <c r="A42" s="137"/>
      <c r="B42" s="138"/>
      <c r="C42" s="138"/>
      <c r="D42" s="138"/>
      <c r="E42" s="138"/>
      <c r="F42" s="138"/>
      <c r="G42" s="138"/>
      <c r="H42" s="138"/>
    </row>
    <row r="43" spans="1:11" ht="34.5" customHeight="1" x14ac:dyDescent="0.25">
      <c r="A43" s="20" t="s">
        <v>135</v>
      </c>
      <c r="D43" s="91"/>
      <c r="E43" s="22"/>
      <c r="F43" s="22"/>
      <c r="G43" s="22"/>
    </row>
    <row r="44" spans="1:11" ht="14.25" customHeight="1" x14ac:dyDescent="0.25">
      <c r="A44" s="133" t="s">
        <v>56</v>
      </c>
      <c r="B44" s="119"/>
      <c r="C44" s="119"/>
      <c r="D44" s="115"/>
      <c r="E44" s="33" t="s">
        <v>57</v>
      </c>
      <c r="F44" s="33" t="s">
        <v>58</v>
      </c>
      <c r="G44" s="33" t="s">
        <v>118</v>
      </c>
      <c r="H44" s="69" t="s">
        <v>119</v>
      </c>
      <c r="I44" s="77"/>
    </row>
    <row r="45" spans="1:11" ht="14.25" customHeight="1" x14ac:dyDescent="0.25">
      <c r="A45" s="122" t="s">
        <v>138</v>
      </c>
      <c r="B45" s="123"/>
      <c r="C45" s="123"/>
      <c r="D45" s="124"/>
      <c r="E45" s="34">
        <v>43497</v>
      </c>
      <c r="F45" s="33" t="s">
        <v>139</v>
      </c>
      <c r="G45" s="35">
        <v>4.8</v>
      </c>
      <c r="H45" s="69" t="s">
        <v>140</v>
      </c>
    </row>
    <row r="46" spans="1:11" ht="14.25" customHeight="1" x14ac:dyDescent="0.25">
      <c r="A46" s="122" t="s">
        <v>141</v>
      </c>
      <c r="B46" s="123"/>
      <c r="C46" s="123"/>
      <c r="D46" s="124"/>
      <c r="E46" s="34">
        <v>43800</v>
      </c>
      <c r="F46" s="33" t="s">
        <v>142</v>
      </c>
      <c r="G46" s="35">
        <v>12.67</v>
      </c>
      <c r="H46" s="69" t="s">
        <v>143</v>
      </c>
    </row>
    <row r="47" spans="1:11" ht="14.25" customHeight="1" x14ac:dyDescent="0.25">
      <c r="A47" s="122" t="s">
        <v>144</v>
      </c>
      <c r="B47" s="123"/>
      <c r="C47" s="123"/>
      <c r="D47" s="124"/>
      <c r="E47" s="34">
        <v>43800</v>
      </c>
      <c r="F47" s="33" t="s">
        <v>145</v>
      </c>
      <c r="G47" s="50">
        <v>33.29</v>
      </c>
      <c r="H47" s="69" t="s">
        <v>143</v>
      </c>
    </row>
    <row r="48" spans="1:11" ht="14.25" customHeight="1" x14ac:dyDescent="0.25">
      <c r="A48" s="127" t="s">
        <v>146</v>
      </c>
      <c r="B48" s="128"/>
      <c r="C48" s="128"/>
      <c r="D48" s="129"/>
      <c r="E48" s="95">
        <v>43800</v>
      </c>
      <c r="F48" s="96" t="s">
        <v>124</v>
      </c>
      <c r="G48" s="97">
        <v>179.83</v>
      </c>
      <c r="H48" s="98" t="s">
        <v>147</v>
      </c>
    </row>
    <row r="49" spans="1:8" ht="14.25" customHeight="1" x14ac:dyDescent="0.25">
      <c r="A49" s="127" t="s">
        <v>148</v>
      </c>
      <c r="B49" s="128"/>
      <c r="C49" s="128"/>
      <c r="D49" s="129"/>
      <c r="E49" s="95">
        <v>43739</v>
      </c>
      <c r="F49" s="96" t="s">
        <v>149</v>
      </c>
      <c r="G49" s="97">
        <v>70.959999999999994</v>
      </c>
      <c r="H49" s="98" t="s">
        <v>147</v>
      </c>
    </row>
    <row r="50" spans="1:8" ht="14.25" customHeight="1" x14ac:dyDescent="0.25">
      <c r="A50" s="127" t="s">
        <v>150</v>
      </c>
      <c r="B50" s="128"/>
      <c r="C50" s="128"/>
      <c r="D50" s="129"/>
      <c r="E50" s="95">
        <v>43800</v>
      </c>
      <c r="F50" s="96" t="s">
        <v>151</v>
      </c>
      <c r="G50" s="97">
        <v>88.93</v>
      </c>
      <c r="H50" s="98" t="s">
        <v>143</v>
      </c>
    </row>
    <row r="51" spans="1:8" ht="14.25" customHeight="1" x14ac:dyDescent="0.25">
      <c r="A51" s="127" t="s">
        <v>152</v>
      </c>
      <c r="B51" s="128"/>
      <c r="C51" s="128"/>
      <c r="D51" s="129"/>
      <c r="E51" s="95">
        <v>43800</v>
      </c>
      <c r="F51" s="96" t="s">
        <v>153</v>
      </c>
      <c r="G51" s="97">
        <v>70.63</v>
      </c>
      <c r="H51" s="98" t="s">
        <v>147</v>
      </c>
    </row>
    <row r="52" spans="1:8" ht="14.25" customHeight="1" x14ac:dyDescent="0.25">
      <c r="A52" s="127" t="s">
        <v>154</v>
      </c>
      <c r="B52" s="128"/>
      <c r="C52" s="128"/>
      <c r="D52" s="129"/>
      <c r="E52" s="95">
        <v>43770</v>
      </c>
      <c r="F52" s="96" t="s">
        <v>155</v>
      </c>
      <c r="G52" s="97">
        <v>12</v>
      </c>
      <c r="H52" s="98" t="s">
        <v>156</v>
      </c>
    </row>
    <row r="53" spans="1:8" x14ac:dyDescent="0.25">
      <c r="A53" s="122" t="s">
        <v>8</v>
      </c>
      <c r="B53" s="123"/>
      <c r="C53" s="123"/>
      <c r="D53" s="124"/>
      <c r="E53" s="34"/>
      <c r="F53" s="33"/>
      <c r="G53" s="35">
        <f>SUM(G45:G52)</f>
        <v>473.11</v>
      </c>
      <c r="H53" s="68"/>
    </row>
    <row r="54" spans="1:8" ht="31.5" customHeight="1" x14ac:dyDescent="0.25">
      <c r="A54" s="20" t="s">
        <v>47</v>
      </c>
      <c r="D54" s="91"/>
      <c r="E54" s="22"/>
      <c r="F54" s="22"/>
      <c r="G54" s="22"/>
    </row>
    <row r="55" spans="1:8" ht="21.75" customHeight="1" x14ac:dyDescent="0.25">
      <c r="A55" s="20" t="s">
        <v>48</v>
      </c>
      <c r="D55" s="91"/>
      <c r="E55" s="22"/>
      <c r="F55" s="22"/>
      <c r="G55" s="22"/>
    </row>
    <row r="56" spans="1:8" ht="39" x14ac:dyDescent="0.25">
      <c r="A56" s="133" t="s">
        <v>60</v>
      </c>
      <c r="B56" s="119"/>
      <c r="C56" s="119"/>
      <c r="D56" s="119"/>
      <c r="E56" s="115"/>
      <c r="F56" s="37" t="s">
        <v>58</v>
      </c>
      <c r="G56" s="36" t="s">
        <v>59</v>
      </c>
    </row>
    <row r="57" spans="1:8" x14ac:dyDescent="0.25">
      <c r="A57" s="122"/>
      <c r="B57" s="123"/>
      <c r="C57" s="123"/>
      <c r="D57" s="123"/>
      <c r="E57" s="124"/>
      <c r="F57" s="33" t="s">
        <v>55</v>
      </c>
      <c r="G57" s="33">
        <v>0</v>
      </c>
    </row>
    <row r="58" spans="1:8" ht="18.75" customHeight="1" x14ac:dyDescent="0.25">
      <c r="A58" s="42"/>
      <c r="B58" s="43"/>
      <c r="C58" s="87"/>
      <c r="D58" s="87"/>
      <c r="E58" s="43"/>
      <c r="F58" s="44"/>
      <c r="G58" s="44"/>
    </row>
    <row r="59" spans="1:8" ht="23.25" customHeight="1" x14ac:dyDescent="0.25">
      <c r="A59" s="47" t="s">
        <v>72</v>
      </c>
      <c r="B59" s="48"/>
      <c r="C59" s="88"/>
      <c r="D59" s="88"/>
      <c r="E59" s="48"/>
      <c r="F59" s="33"/>
      <c r="G59" s="33"/>
    </row>
    <row r="60" spans="1:8" x14ac:dyDescent="0.25">
      <c r="A60" s="133" t="s">
        <v>73</v>
      </c>
      <c r="B60" s="136"/>
      <c r="C60" s="114" t="s">
        <v>74</v>
      </c>
      <c r="D60" s="136"/>
      <c r="E60" s="33" t="s">
        <v>75</v>
      </c>
      <c r="F60" s="33" t="s">
        <v>76</v>
      </c>
      <c r="G60" s="33" t="s">
        <v>77</v>
      </c>
    </row>
    <row r="61" spans="1:8" x14ac:dyDescent="0.25">
      <c r="A61" s="133" t="s">
        <v>95</v>
      </c>
      <c r="B61" s="136"/>
      <c r="C61" s="114" t="s">
        <v>55</v>
      </c>
      <c r="D61" s="115"/>
      <c r="E61" s="33">
        <v>6</v>
      </c>
      <c r="F61" s="33" t="s">
        <v>55</v>
      </c>
      <c r="G61" s="33" t="s">
        <v>55</v>
      </c>
    </row>
    <row r="62" spans="1:8" x14ac:dyDescent="0.25">
      <c r="A62" s="45"/>
      <c r="B62" s="46"/>
      <c r="C62" s="85"/>
      <c r="D62" s="92"/>
      <c r="E62" s="44"/>
      <c r="F62" s="44"/>
      <c r="G62" s="44"/>
    </row>
    <row r="63" spans="1:8" x14ac:dyDescent="0.25">
      <c r="A63" t="s">
        <v>112</v>
      </c>
      <c r="F63" s="51"/>
    </row>
    <row r="64" spans="1:8" x14ac:dyDescent="0.25">
      <c r="A64" s="146" t="s">
        <v>136</v>
      </c>
      <c r="B64" s="147"/>
      <c r="C64" s="147"/>
      <c r="D64" s="147"/>
      <c r="E64" s="147"/>
      <c r="F64" s="147"/>
      <c r="G64" s="147"/>
    </row>
    <row r="65" spans="1:8" x14ac:dyDescent="0.25">
      <c r="A65" s="139" t="s">
        <v>157</v>
      </c>
      <c r="B65" s="140"/>
      <c r="C65" s="140"/>
      <c r="D65" s="140"/>
      <c r="E65" s="140"/>
      <c r="F65" s="140"/>
      <c r="G65" s="140"/>
      <c r="H65" s="140"/>
    </row>
    <row r="66" spans="1:8" ht="19.149999999999999" customHeight="1" x14ac:dyDescent="0.25">
      <c r="A66" s="140"/>
      <c r="B66" s="140"/>
      <c r="C66" s="140"/>
      <c r="D66" s="140"/>
      <c r="E66" s="140"/>
      <c r="F66" s="140"/>
      <c r="G66" s="140"/>
      <c r="H66" s="140"/>
    </row>
    <row r="67" spans="1:8" hidden="1" x14ac:dyDescent="0.25">
      <c r="A67" s="140"/>
      <c r="B67" s="140"/>
      <c r="C67" s="140"/>
      <c r="D67" s="140"/>
      <c r="E67" s="140"/>
      <c r="F67" s="140"/>
      <c r="G67" s="140"/>
      <c r="H67" s="140"/>
    </row>
    <row r="68" spans="1:8" ht="6" customHeight="1" x14ac:dyDescent="0.25">
      <c r="A68" s="140"/>
      <c r="B68" s="140"/>
      <c r="C68" s="140"/>
      <c r="D68" s="140"/>
      <c r="E68" s="140"/>
      <c r="F68" s="140"/>
      <c r="G68" s="140"/>
      <c r="H68" s="140"/>
    </row>
    <row r="69" spans="1:8" x14ac:dyDescent="0.25">
      <c r="A69" s="62"/>
      <c r="B69" s="62"/>
      <c r="C69" s="89"/>
      <c r="D69" s="89"/>
      <c r="E69" s="62"/>
      <c r="F69" s="62"/>
      <c r="G69" s="62"/>
      <c r="H69" s="62"/>
    </row>
    <row r="70" spans="1:8" x14ac:dyDescent="0.25">
      <c r="A70" s="62"/>
      <c r="B70" s="62"/>
      <c r="C70" s="89"/>
      <c r="D70" s="89"/>
      <c r="E70" s="62"/>
      <c r="F70" s="62"/>
      <c r="G70" s="62"/>
      <c r="H70" s="62"/>
    </row>
    <row r="71" spans="1:8" x14ac:dyDescent="0.25">
      <c r="A71" s="61"/>
      <c r="B71" s="61"/>
      <c r="C71" s="89"/>
      <c r="D71" s="89"/>
      <c r="E71" s="61"/>
      <c r="F71" s="61"/>
      <c r="G71" s="61"/>
      <c r="H71" s="61"/>
    </row>
    <row r="72" spans="1:8" x14ac:dyDescent="0.25">
      <c r="A72" s="22" t="s">
        <v>78</v>
      </c>
      <c r="B72" s="49"/>
    </row>
    <row r="73" spans="1:8" x14ac:dyDescent="0.25">
      <c r="A73" s="22" t="s">
        <v>79</v>
      </c>
      <c r="B73" s="49"/>
      <c r="E73" s="22" t="s">
        <v>81</v>
      </c>
    </row>
    <row r="74" spans="1:8" x14ac:dyDescent="0.25">
      <c r="A74" s="22" t="s">
        <v>80</v>
      </c>
      <c r="B74" s="49"/>
    </row>
    <row r="75" spans="1:8" x14ac:dyDescent="0.25">
      <c r="A75" s="22"/>
      <c r="B75" s="49"/>
    </row>
    <row r="76" spans="1:8" x14ac:dyDescent="0.25">
      <c r="A76" s="18" t="s">
        <v>82</v>
      </c>
    </row>
    <row r="77" spans="1:8" x14ac:dyDescent="0.25">
      <c r="A77" s="18" t="s">
        <v>83</v>
      </c>
    </row>
    <row r="78" spans="1:8" x14ac:dyDescent="0.25">
      <c r="A78" s="18" t="s">
        <v>137</v>
      </c>
    </row>
    <row r="79" spans="1:8" x14ac:dyDescent="0.25">
      <c r="A79" s="18" t="s">
        <v>84</v>
      </c>
    </row>
    <row r="80" spans="1:8" x14ac:dyDescent="0.25">
      <c r="A80" s="18"/>
    </row>
  </sheetData>
  <mergeCells count="47">
    <mergeCell ref="A65:H68"/>
    <mergeCell ref="A3:B3"/>
    <mergeCell ref="A8:B8"/>
    <mergeCell ref="A10:B10"/>
    <mergeCell ref="A11:H11"/>
    <mergeCell ref="A12:B12"/>
    <mergeCell ref="A23:B23"/>
    <mergeCell ref="A25:B25"/>
    <mergeCell ref="A35:B35"/>
    <mergeCell ref="A27:B27"/>
    <mergeCell ref="A14:B14"/>
    <mergeCell ref="A15:B15"/>
    <mergeCell ref="A17:B17"/>
    <mergeCell ref="A61:B61"/>
    <mergeCell ref="A4:B4"/>
    <mergeCell ref="A64:G64"/>
    <mergeCell ref="C61:D61"/>
    <mergeCell ref="A53:D53"/>
    <mergeCell ref="A56:E56"/>
    <mergeCell ref="A49:D49"/>
    <mergeCell ref="A29:B29"/>
    <mergeCell ref="A31:B31"/>
    <mergeCell ref="A46:D46"/>
    <mergeCell ref="C60:D60"/>
    <mergeCell ref="A47:D47"/>
    <mergeCell ref="A48:D48"/>
    <mergeCell ref="A60:B60"/>
    <mergeCell ref="A44:D44"/>
    <mergeCell ref="A45:D45"/>
    <mergeCell ref="A42:H42"/>
    <mergeCell ref="A30:B30"/>
    <mergeCell ref="A7:H7"/>
    <mergeCell ref="A36:B36"/>
    <mergeCell ref="A37:B37"/>
    <mergeCell ref="A57:E57"/>
    <mergeCell ref="A34:B34"/>
    <mergeCell ref="A32:B32"/>
    <mergeCell ref="A33:B33"/>
    <mergeCell ref="A50:D50"/>
    <mergeCell ref="A51:D51"/>
    <mergeCell ref="A52:D52"/>
    <mergeCell ref="A18:B18"/>
    <mergeCell ref="A20:B20"/>
    <mergeCell ref="A38:B38"/>
    <mergeCell ref="A39:B39"/>
    <mergeCell ref="A24:B24"/>
    <mergeCell ref="A28:B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2020-03-18T07:08:30Z</cp:lastPrinted>
  <dcterms:created xsi:type="dcterms:W3CDTF">2013-02-18T04:38:06Z</dcterms:created>
  <dcterms:modified xsi:type="dcterms:W3CDTF">2020-03-19T04:01:56Z</dcterms:modified>
</cp:coreProperties>
</file>