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 activeTab="1"/>
  </bookViews>
  <sheets>
    <sheet name="Лист2" sheetId="8" r:id="rId1"/>
    <sheet name="УК" sheetId="1" r:id="rId2"/>
  </sheets>
  <calcPr calcId="152511" concurrentCalc="0"/>
</workbook>
</file>

<file path=xl/calcChain.xml><?xml version="1.0" encoding="utf-8"?>
<calcChain xmlns="http://schemas.openxmlformats.org/spreadsheetml/2006/main">
  <c r="C8" i="8" l="1"/>
  <c r="F8" i="8"/>
  <c r="E8" i="8"/>
  <c r="H8" i="8"/>
  <c r="F27" i="8"/>
  <c r="E27" i="8"/>
  <c r="G27" i="8"/>
  <c r="H27" i="8"/>
  <c r="H31" i="8"/>
  <c r="H32" i="8"/>
  <c r="H33" i="8"/>
  <c r="H34" i="8"/>
  <c r="H29" i="8"/>
  <c r="H45" i="8"/>
  <c r="G8" i="8"/>
  <c r="G25" i="8"/>
  <c r="G29" i="8"/>
  <c r="G35" i="8"/>
  <c r="F29" i="8"/>
  <c r="F35" i="8"/>
  <c r="E29" i="8"/>
  <c r="E35" i="8"/>
  <c r="F40" i="8"/>
  <c r="F41" i="8"/>
  <c r="E40" i="8"/>
  <c r="E41" i="8"/>
  <c r="E39" i="8"/>
  <c r="G39" i="8"/>
  <c r="G37" i="8"/>
  <c r="G40" i="8"/>
  <c r="G41" i="8"/>
  <c r="D42" i="8"/>
  <c r="H42" i="8"/>
  <c r="F26" i="8"/>
  <c r="E26" i="8"/>
  <c r="H26" i="8"/>
  <c r="H37" i="8"/>
  <c r="H44" i="8"/>
  <c r="F39" i="8"/>
  <c r="H39" i="8"/>
  <c r="C39" i="8"/>
  <c r="F38" i="8"/>
  <c r="E38" i="8"/>
  <c r="H38" i="8"/>
  <c r="C38" i="8"/>
  <c r="H43" i="8"/>
  <c r="G21" i="8"/>
  <c r="G18" i="8"/>
  <c r="G15" i="8"/>
  <c r="G12" i="8"/>
  <c r="C27" i="8"/>
  <c r="C26" i="8"/>
  <c r="C23" i="8"/>
  <c r="C22" i="8"/>
  <c r="C20" i="8"/>
  <c r="C19" i="8"/>
  <c r="C17" i="8"/>
  <c r="C16" i="8"/>
  <c r="H25" i="8"/>
  <c r="F23" i="8"/>
  <c r="E23" i="8"/>
  <c r="D23" i="8"/>
  <c r="H23" i="8"/>
  <c r="F22" i="8"/>
  <c r="E22" i="8"/>
  <c r="D22" i="8"/>
  <c r="H22" i="8"/>
  <c r="H21" i="8"/>
  <c r="F20" i="8"/>
  <c r="E20" i="8"/>
  <c r="D20" i="8"/>
  <c r="H20" i="8"/>
  <c r="F19" i="8"/>
  <c r="E19" i="8"/>
  <c r="D19" i="8"/>
  <c r="H19" i="8"/>
  <c r="H18" i="8"/>
  <c r="F17" i="8"/>
  <c r="E17" i="8"/>
  <c r="D17" i="8"/>
  <c r="H17" i="8"/>
  <c r="F16" i="8"/>
  <c r="E16" i="8"/>
  <c r="D16" i="8"/>
  <c r="H16" i="8"/>
  <c r="H15" i="8"/>
  <c r="F14" i="8"/>
  <c r="E14" i="8"/>
  <c r="D14" i="8"/>
  <c r="H14" i="8"/>
  <c r="F13" i="8"/>
  <c r="E13" i="8"/>
  <c r="D13" i="8"/>
  <c r="H13" i="8"/>
  <c r="H12" i="8"/>
  <c r="F10" i="8"/>
  <c r="E10" i="8"/>
  <c r="D10" i="8"/>
  <c r="H10" i="8"/>
  <c r="F9" i="8"/>
  <c r="E9" i="8"/>
  <c r="D9" i="8"/>
  <c r="H9" i="8"/>
  <c r="G23" i="8"/>
  <c r="G22" i="8"/>
  <c r="G20" i="8"/>
  <c r="G19" i="8"/>
  <c r="G17" i="8"/>
  <c r="G16" i="8"/>
  <c r="G14" i="8"/>
  <c r="G13" i="8"/>
  <c r="G10" i="8"/>
  <c r="G9" i="8"/>
  <c r="C14" i="8"/>
  <c r="C13" i="8"/>
  <c r="C10" i="8"/>
  <c r="C9" i="8"/>
  <c r="G51" i="8"/>
</calcChain>
</file>

<file path=xl/comments1.xml><?xml version="1.0" encoding="utf-8"?>
<comments xmlns="http://schemas.openxmlformats.org/spreadsheetml/2006/main">
  <authors>
    <author>Finans</author>
  </authors>
  <commentList>
    <comment ref="D37" authorId="0" shapeId="0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ХОЗУ
Формат Сервис</t>
        </r>
      </text>
    </comment>
  </commentList>
</comments>
</file>

<file path=xl/sharedStrings.xml><?xml version="1.0" encoding="utf-8"?>
<sst xmlns="http://schemas.openxmlformats.org/spreadsheetml/2006/main" count="167" uniqueCount="145">
  <si>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</si>
  <si>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</si>
  <si>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</si>
  <si>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</si>
  <si>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</si>
  <si>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</si>
  <si>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</si>
  <si>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</si>
  <si>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</si>
  <si>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</si>
  <si>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</si>
  <si>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</si>
  <si>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</si>
  <si>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</si>
  <si>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</si>
  <si>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</si>
  <si>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</si>
  <si>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</si>
  <si>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</si>
  <si>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</si>
  <si>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</si>
  <si>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</si>
  <si>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</si>
  <si>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</si>
  <si>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</si>
  <si>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</si>
  <si>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</si>
  <si>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</si>
  <si>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</si>
  <si>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</si>
  <si>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</si>
  <si>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</si>
  <si>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</si>
  <si>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</si>
  <si>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</si>
  <si>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</si>
  <si>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</si>
  <si>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</si>
  <si>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</si>
  <si>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</si>
  <si>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</si>
  <si>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</si>
  <si>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</si>
  <si>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</si>
  <si>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</si>
  <si>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</si>
  <si>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</si>
  <si>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</si>
  <si>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</si>
  <si>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</si>
  <si>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</si>
  <si>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</si>
  <si>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</si>
  <si>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</si>
  <si>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</si>
  <si>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</si>
  <si>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</si>
  <si>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</si>
  <si>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</si>
  <si>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</si>
  <si>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</si>
  <si>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</si>
  <si>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</si>
  <si>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</si>
  <si>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</si>
  <si>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</si>
  <si>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</si>
  <si>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</si>
  <si>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</si>
  <si>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</si>
  <si>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</si>
  <si>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</si>
  <si>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</si>
  <si>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</si>
  <si>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</si>
  <si>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1.4 Вывоз и утилизация ТБО</t>
  </si>
  <si>
    <t xml:space="preserve"> ООО "Управляющая компания Ленинского района-1"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</si>
  <si>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</si>
  <si>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</si>
  <si>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</si>
  <si>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</si>
  <si>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</si>
  <si>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</si>
  <si>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</si>
  <si>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</si>
  <si>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</si>
  <si>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Ленинского района-1":</t>
  </si>
  <si>
    <t>1.Сведения об Управляющей компании Ленинского района-1</t>
  </si>
  <si>
    <t>Договор управления</t>
  </si>
  <si>
    <t>01.06.2008г.</t>
  </si>
  <si>
    <t>пер.Краснознаменный,9/11</t>
  </si>
  <si>
    <t>ООО " Ярд"</t>
  </si>
  <si>
    <t>2-260-343</t>
  </si>
  <si>
    <t>uklr2006@mail.ru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</si>
  <si>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</si>
  <si>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</si>
  <si>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</si>
  <si>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</si>
  <si>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</si>
  <si>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</si>
  <si>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</si>
  <si>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</si>
  <si>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</si>
  <si>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</si>
  <si>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</si>
  <si>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</si>
  <si>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</si>
  <si>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</si>
  <si>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</si>
  <si>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</si>
  <si>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9/11 по ул. Краснознаменный переулок</t>
  </si>
  <si>
    <t>Часть 4</t>
  </si>
  <si>
    <t>ООО "Комфорт"</t>
  </si>
  <si>
    <t>ул. Тунгусская, 8</t>
  </si>
  <si>
    <t>Колличество проживающих</t>
  </si>
  <si>
    <t>ИТОГО ПО ДОМУ:</t>
  </si>
  <si>
    <t>ВСЕГО С УЧЕТОМ ОСТАТКОВ: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</si>
  <si>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</si>
  <si>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</si>
  <si>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</si>
  <si>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ООО " Восток Мегаполис "</t>
  </si>
  <si>
    <t>313,90 м2</t>
  </si>
  <si>
    <t>169,5 м2</t>
  </si>
  <si>
    <t>ПРОЧИЕ УСЛУГИ:</t>
  </si>
  <si>
    <t>5. Текущий ремонт коммуникаций, проходящих через нежилые помещения</t>
  </si>
  <si>
    <t>в т.ч. услуги по управлению, налоги</t>
  </si>
  <si>
    <t>ИТОГО ПО ПРОЧИМ УСЛУГАМ:</t>
  </si>
  <si>
    <t>ВСЕГО ПО ДОМУ: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</si>
  <si>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</si>
  <si>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</si>
  <si>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</si>
  <si>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</si>
  <si>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</si>
  <si>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</si>
  <si>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 xml:space="preserve">                       Отчет ООО "Управляющей компании Ленинского района-1"  за 2018 г.</t>
  </si>
  <si>
    <t>1 031,8 м2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</si>
  <si>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</si>
  <si>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</si>
  <si>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</si>
  <si>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3. Перечень работ, выполненных по статье " текущий ремонт"  в 2018 году.</t>
  </si>
  <si>
    <t>переходящие остатки д/ср-в на конец 2018 г.</t>
  </si>
  <si>
    <t>замена водоподогревателя</t>
  </si>
  <si>
    <t>План по статье "текущий ремонт" на 2019 год</t>
  </si>
  <si>
    <t>Предложение Управляющей компании:1.ремонт электроснабжения в местах общего пользования. 2. Косметический ремонт подъездов.Собственникам необходимо предоставить протокол общего собрания о проведении предложенных, или иных работ. При недостатке средсств, выполнение работ возможно за счет дополнительного сбора.</t>
  </si>
  <si>
    <t>ИСХ  №   12/01 от 28.01.2019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</si>
</sst>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Border="1" applyAlignment="1"/>
    <xf numFmtId="164" fontId="4" fillId="0" borderId="1" xfId="0" applyNumberFormat="1" applyFont="1" applyBorder="1" applyAlignment="1"/>
    <xf numFmtId="164" fontId="3" fillId="0" borderId="0" xfId="0" applyNumberFormat="1" applyFont="1" applyBorder="1" applyAlignment="1">
      <alignment horizontal="center"/>
    </xf>
    <xf numFmtId="164" fontId="3" fillId="0" borderId="2" xfId="0" applyNumberFormat="1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17" fontId="6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2" fontId="0" fillId="0" borderId="0" xfId="0" applyNumberFormat="1"/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2" fontId="9" fillId="0" borderId="5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4" fillId="0" borderId="0" xfId="0" applyNumberFormat="1" applyFon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9" fillId="2" borderId="0" xfId="0" applyFont="1" applyFill="1" applyBorder="1" applyAlignment="1"/>
    <xf numFmtId="164" fontId="9" fillId="2" borderId="0" xfId="0" applyNumberFormat="1" applyFont="1" applyFill="1" applyBorder="1" applyAlignment="1">
      <alignment horizontal="center"/>
    </xf>
    <xf numFmtId="0" fontId="9" fillId="2" borderId="0" xfId="0" applyFont="1" applyFill="1" applyBorder="1"/>
    <xf numFmtId="2" fontId="9" fillId="2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Font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164" fontId="9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0" fontId="0" fillId="0" borderId="0" xfId="0" applyAlignment="1"/>
    <xf numFmtId="0" fontId="3" fillId="0" borderId="7" xfId="0" applyFont="1" applyBorder="1" applyAlignment="1"/>
    <xf numFmtId="0" fontId="3" fillId="0" borderId="8" xfId="0" applyFont="1" applyBorder="1" applyAlignment="1"/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0" fontId="0" fillId="2" borderId="1" xfId="0" applyFill="1" applyBorder="1"/>
    <xf numFmtId="0" fontId="9" fillId="2" borderId="1" xfId="0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164" fontId="9" fillId="2" borderId="2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2" xfId="0" applyFont="1" applyFill="1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7" fillId="2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0" fillId="0" borderId="5" xfId="0" applyBorder="1" applyAlignment="1">
      <alignment wrapText="1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4" xfId="0" applyFont="1" applyBorder="1" applyAlignment="1"/>
    <xf numFmtId="0" fontId="9" fillId="2" borderId="2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4"/>
  <sheetViews>
    <sheetView topLeftCell="A49" workbookViewId="0">
      <selection activeCell="J39" sqref="J39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54" customWidth="1"/>
    <col min="4" max="4" width="8.28515625" customWidth="1"/>
    <col min="5" max="5" width="9" customWidth="1"/>
    <col min="6" max="6" width="8.7109375" customWidth="1"/>
    <col min="7" max="7" width="9.5703125" style="50" customWidth="1"/>
    <col min="8" max="8" width="10.5703125" customWidth="1"/>
  </cols>
  <sheetData>
    <row r="1" spans="1:26" x14ac:dyDescent="0.25">
      <c r="A1" s="4" t="s">
        <v>119</v>
      </c>
      <c r="B1"/>
      <c r="C1" s="35"/>
      <c r="D1" s="35"/>
      <c r="G1" s="35"/>
      <c r="H1" s="1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 ht="16.5" customHeight="1" x14ac:dyDescent="0.25">
      <c r="A2" s="4" t="s">
        <v>136</v>
      </c>
      <c r="B2"/>
      <c r="C2" s="35"/>
      <c r="D2" s="35"/>
      <c r="G2" s="35"/>
      <c r="H2" s="1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6" s="103" customFormat="1" ht="25.5" customHeight="1" x14ac:dyDescent="0.25">
      <c r="A3" s="131" t="s">
        <v>137</v>
      </c>
      <c r="B3" s="131"/>
      <c r="C3" s="96"/>
      <c r="D3" s="97">
        <v>444.78</v>
      </c>
      <c r="E3" s="98"/>
      <c r="F3" s="99"/>
      <c r="G3" s="99"/>
      <c r="H3" s="100"/>
      <c r="I3" s="101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</row>
    <row r="4" spans="1:26" s="103" customFormat="1" ht="15.75" customHeight="1" x14ac:dyDescent="0.25">
      <c r="A4" s="131" t="s">
        <v>117</v>
      </c>
      <c r="B4" s="132"/>
      <c r="C4" s="96"/>
      <c r="D4" s="97">
        <v>518.16</v>
      </c>
      <c r="E4" s="98"/>
      <c r="F4" s="99"/>
      <c r="G4" s="99"/>
      <c r="H4" s="104"/>
      <c r="I4" s="101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</row>
    <row r="5" spans="1:26" s="103" customFormat="1" ht="17.25" customHeight="1" x14ac:dyDescent="0.25">
      <c r="A5" s="131" t="s">
        <v>118</v>
      </c>
      <c r="B5" s="132"/>
      <c r="C5" s="96"/>
      <c r="D5" s="97">
        <v>-73.39</v>
      </c>
      <c r="E5" s="98"/>
      <c r="F5" s="99"/>
      <c r="G5" s="99"/>
      <c r="H5" s="100"/>
      <c r="I5" s="101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</row>
    <row r="6" spans="1:26" ht="15" customHeight="1" x14ac:dyDescent="0.25">
      <c r="A6" s="133" t="s">
        <v>138</v>
      </c>
      <c r="B6" s="134"/>
      <c r="C6" s="134"/>
      <c r="D6" s="134"/>
      <c r="E6" s="134"/>
      <c r="F6" s="134"/>
      <c r="G6" s="134"/>
      <c r="H6" s="135"/>
      <c r="I6" s="94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spans="1:26" ht="56.25" customHeight="1" x14ac:dyDescent="0.25">
      <c r="A7" s="140" t="s">
        <v>57</v>
      </c>
      <c r="B7" s="141"/>
      <c r="C7" s="51" t="s">
        <v>58</v>
      </c>
      <c r="D7" s="29" t="s">
        <v>59</v>
      </c>
      <c r="E7" s="29" t="s">
        <v>60</v>
      </c>
      <c r="F7" s="29" t="s">
        <v>61</v>
      </c>
      <c r="G7" s="58" t="s">
        <v>62</v>
      </c>
      <c r="H7" s="29" t="s">
        <v>63</v>
      </c>
    </row>
    <row r="8" spans="1:26" s="4" customFormat="1" ht="17.25" customHeight="1" x14ac:dyDescent="0.25">
      <c r="A8" s="140" t="s">
        <v>64</v>
      </c>
      <c r="B8" s="141"/>
      <c r="C8" s="52">
        <f>C12+C15+C18+C21</f>
        <v>15.770000000000003</v>
      </c>
      <c r="D8" s="82">
        <v>-70.739999999999995</v>
      </c>
      <c r="E8" s="82">
        <f>E12+E15+E18+E21</f>
        <v>195.63</v>
      </c>
      <c r="F8" s="82">
        <f>F12+F15+F18+F21</f>
        <v>193</v>
      </c>
      <c r="G8" s="82">
        <f>F8</f>
        <v>193</v>
      </c>
      <c r="H8" s="77">
        <f>F8-E8+D8</f>
        <v>-73.36999999999999</v>
      </c>
      <c r="J8" s="83"/>
    </row>
    <row r="9" spans="1:26" x14ac:dyDescent="0.25">
      <c r="A9" s="36" t="s">
        <v>65</v>
      </c>
      <c r="B9" s="37"/>
      <c r="C9" s="47">
        <f>C8-C10</f>
        <v>14.193000000000003</v>
      </c>
      <c r="D9" s="49">
        <f>D8-D10</f>
        <v>-63.665999999999997</v>
      </c>
      <c r="E9" s="49">
        <f>E8-E10</f>
        <v>176.06700000000001</v>
      </c>
      <c r="F9" s="49">
        <f>F8-F10</f>
        <v>173.7</v>
      </c>
      <c r="G9" s="49">
        <f>G8-G10</f>
        <v>173.7</v>
      </c>
      <c r="H9" s="49">
        <f t="shared" ref="H9:H10" si="0">F9-E9+D9</f>
        <v>-66.033000000000015</v>
      </c>
      <c r="J9" s="76"/>
    </row>
    <row r="10" spans="1:26" x14ac:dyDescent="0.25">
      <c r="A10" s="138" t="s">
        <v>66</v>
      </c>
      <c r="B10" s="139"/>
      <c r="C10" s="47">
        <f>C8*10%</f>
        <v>1.5770000000000004</v>
      </c>
      <c r="D10" s="49">
        <f>D8*10%</f>
        <v>-7.0739999999999998</v>
      </c>
      <c r="E10" s="49">
        <f>E8*10%</f>
        <v>19.563000000000002</v>
      </c>
      <c r="F10" s="49">
        <f>F8*10%</f>
        <v>19.3</v>
      </c>
      <c r="G10" s="49">
        <f>G8*10%</f>
        <v>19.3</v>
      </c>
      <c r="H10" s="49">
        <f t="shared" si="0"/>
        <v>-7.3370000000000015</v>
      </c>
      <c r="J10" s="76"/>
    </row>
    <row r="11" spans="1:26" ht="12.75" customHeight="1" x14ac:dyDescent="0.25">
      <c r="A11" s="146" t="s">
        <v>67</v>
      </c>
      <c r="B11" s="147"/>
      <c r="C11" s="147"/>
      <c r="D11" s="147"/>
      <c r="E11" s="147"/>
      <c r="F11" s="147"/>
      <c r="G11" s="147"/>
      <c r="H11" s="148"/>
    </row>
    <row r="12" spans="1:26" x14ac:dyDescent="0.25">
      <c r="A12" s="144" t="s">
        <v>47</v>
      </c>
      <c r="B12" s="145"/>
      <c r="C12" s="52">
        <v>5.65</v>
      </c>
      <c r="D12" s="48">
        <v>-27</v>
      </c>
      <c r="E12" s="48">
        <v>69.959999999999994</v>
      </c>
      <c r="F12" s="48">
        <v>69.17</v>
      </c>
      <c r="G12" s="48">
        <f>F12</f>
        <v>69.17</v>
      </c>
      <c r="H12" s="49">
        <f>F12-E12+D12</f>
        <v>-27.789999999999992</v>
      </c>
    </row>
    <row r="13" spans="1:26" x14ac:dyDescent="0.25">
      <c r="A13" s="36" t="s">
        <v>65</v>
      </c>
      <c r="B13" s="37"/>
      <c r="C13" s="47">
        <f>C12-C14</f>
        <v>5.085</v>
      </c>
      <c r="D13" s="49">
        <f>D12-D14</f>
        <v>-24.3</v>
      </c>
      <c r="E13" s="49">
        <f>E12-E14</f>
        <v>62.963999999999992</v>
      </c>
      <c r="F13" s="49">
        <f>F12-F14</f>
        <v>62.253</v>
      </c>
      <c r="G13" s="49">
        <f>G12-G14</f>
        <v>62.253</v>
      </c>
      <c r="H13" s="49">
        <f t="shared" ref="H13:H23" si="1">F13-E13+D13</f>
        <v>-25.010999999999992</v>
      </c>
    </row>
    <row r="14" spans="1:26" x14ac:dyDescent="0.25">
      <c r="A14" s="138" t="s">
        <v>66</v>
      </c>
      <c r="B14" s="139"/>
      <c r="C14" s="47">
        <f>C12*10%</f>
        <v>0.56500000000000006</v>
      </c>
      <c r="D14" s="49">
        <f>D12*10%</f>
        <v>-2.7</v>
      </c>
      <c r="E14" s="49">
        <f>E12*10%</f>
        <v>6.9959999999999996</v>
      </c>
      <c r="F14" s="49">
        <f>F12*10%</f>
        <v>6.9170000000000007</v>
      </c>
      <c r="G14" s="49">
        <f>G12*10%</f>
        <v>6.9170000000000007</v>
      </c>
      <c r="H14" s="49">
        <f t="shared" si="1"/>
        <v>-2.778999999999999</v>
      </c>
    </row>
    <row r="15" spans="1:26" ht="23.25" customHeight="1" x14ac:dyDescent="0.25">
      <c r="A15" s="144" t="s">
        <v>41</v>
      </c>
      <c r="B15" s="145"/>
      <c r="C15" s="52">
        <v>3.45</v>
      </c>
      <c r="D15" s="48">
        <v>-16.45</v>
      </c>
      <c r="E15" s="48">
        <v>42.72</v>
      </c>
      <c r="F15" s="48">
        <v>42.24</v>
      </c>
      <c r="G15" s="48">
        <f>F15</f>
        <v>42.24</v>
      </c>
      <c r="H15" s="49">
        <f t="shared" si="1"/>
        <v>-16.929999999999996</v>
      </c>
    </row>
    <row r="16" spans="1:26" x14ac:dyDescent="0.25">
      <c r="A16" s="36" t="s">
        <v>65</v>
      </c>
      <c r="B16" s="37"/>
      <c r="C16" s="47">
        <f>C15-C17</f>
        <v>3.105</v>
      </c>
      <c r="D16" s="49">
        <f>D15-D17</f>
        <v>-14.805</v>
      </c>
      <c r="E16" s="49">
        <f>E15-E17</f>
        <v>38.448</v>
      </c>
      <c r="F16" s="49">
        <f>F15-F17</f>
        <v>38.016000000000005</v>
      </c>
      <c r="G16" s="49">
        <f>G15-G17</f>
        <v>38.016000000000005</v>
      </c>
      <c r="H16" s="49">
        <f t="shared" si="1"/>
        <v>-15.236999999999995</v>
      </c>
    </row>
    <row r="17" spans="1:8" ht="15" customHeight="1" x14ac:dyDescent="0.25">
      <c r="A17" s="138" t="s">
        <v>66</v>
      </c>
      <c r="B17" s="139"/>
      <c r="C17" s="47">
        <f>C15*10%</f>
        <v>0.34500000000000003</v>
      </c>
      <c r="D17" s="49">
        <f>D15*10%</f>
        <v>-1.645</v>
      </c>
      <c r="E17" s="49">
        <f>E15*10%</f>
        <v>4.2720000000000002</v>
      </c>
      <c r="F17" s="49">
        <f>F15*10%</f>
        <v>4.2240000000000002</v>
      </c>
      <c r="G17" s="49">
        <f>G15*10%</f>
        <v>4.2240000000000002</v>
      </c>
      <c r="H17" s="49">
        <f t="shared" si="1"/>
        <v>-1.6930000000000001</v>
      </c>
    </row>
    <row r="18" spans="1:8" ht="12" customHeight="1" x14ac:dyDescent="0.25">
      <c r="A18" s="144" t="s">
        <v>48</v>
      </c>
      <c r="B18" s="145"/>
      <c r="C18" s="51">
        <v>2.37</v>
      </c>
      <c r="D18" s="48">
        <v>-11.18</v>
      </c>
      <c r="E18" s="48">
        <v>29.34</v>
      </c>
      <c r="F18" s="48">
        <v>29.02</v>
      </c>
      <c r="G18" s="48">
        <f>F18</f>
        <v>29.02</v>
      </c>
      <c r="H18" s="49">
        <f t="shared" si="1"/>
        <v>-11.5</v>
      </c>
    </row>
    <row r="19" spans="1:8" ht="13.5" customHeight="1" x14ac:dyDescent="0.25">
      <c r="A19" s="36" t="s">
        <v>65</v>
      </c>
      <c r="B19" s="37"/>
      <c r="C19" s="47">
        <f>C18-C20</f>
        <v>2.133</v>
      </c>
      <c r="D19" s="49">
        <f>D18-D20</f>
        <v>-10.061999999999999</v>
      </c>
      <c r="E19" s="49">
        <f>E18-E20</f>
        <v>26.405999999999999</v>
      </c>
      <c r="F19" s="49">
        <f>F18-F20</f>
        <v>26.117999999999999</v>
      </c>
      <c r="G19" s="49">
        <f>G18-G20</f>
        <v>26.117999999999999</v>
      </c>
      <c r="H19" s="49">
        <f t="shared" si="1"/>
        <v>-10.35</v>
      </c>
    </row>
    <row r="20" spans="1:8" ht="12.75" customHeight="1" x14ac:dyDescent="0.25">
      <c r="A20" s="138" t="s">
        <v>66</v>
      </c>
      <c r="B20" s="139"/>
      <c r="C20" s="47">
        <f>C18*10%</f>
        <v>0.23700000000000002</v>
      </c>
      <c r="D20" s="49">
        <f>D18*10%</f>
        <v>-1.1180000000000001</v>
      </c>
      <c r="E20" s="49">
        <f>E18*10%</f>
        <v>2.9340000000000002</v>
      </c>
      <c r="F20" s="49">
        <f>F18*10%</f>
        <v>2.9020000000000001</v>
      </c>
      <c r="G20" s="49">
        <f>G18*10%</f>
        <v>2.9020000000000001</v>
      </c>
      <c r="H20" s="49">
        <f t="shared" si="1"/>
        <v>-1.1500000000000001</v>
      </c>
    </row>
    <row r="21" spans="1:8" ht="14.25" customHeight="1" x14ac:dyDescent="0.25">
      <c r="A21" s="11" t="s">
        <v>75</v>
      </c>
      <c r="B21" s="38"/>
      <c r="C21" s="53">
        <v>4.3</v>
      </c>
      <c r="D21" s="49">
        <v>-16.11</v>
      </c>
      <c r="E21" s="49">
        <v>53.61</v>
      </c>
      <c r="F21" s="49">
        <v>52.57</v>
      </c>
      <c r="G21" s="49">
        <f>F21</f>
        <v>52.57</v>
      </c>
      <c r="H21" s="49">
        <f t="shared" si="1"/>
        <v>-17.149999999999999</v>
      </c>
    </row>
    <row r="22" spans="1:8" ht="14.25" customHeight="1" x14ac:dyDescent="0.25">
      <c r="A22" s="36" t="s">
        <v>65</v>
      </c>
      <c r="B22" s="37"/>
      <c r="C22" s="47">
        <f>C21-C23</f>
        <v>3.8699999999999997</v>
      </c>
      <c r="D22" s="49">
        <f>D21-D23</f>
        <v>-14.498999999999999</v>
      </c>
      <c r="E22" s="49">
        <f>E21-E23</f>
        <v>48.248999999999995</v>
      </c>
      <c r="F22" s="49">
        <f>F21-F23</f>
        <v>47.313000000000002</v>
      </c>
      <c r="G22" s="49">
        <f>G21-G23</f>
        <v>47.313000000000002</v>
      </c>
      <c r="H22" s="49">
        <f t="shared" si="1"/>
        <v>-15.434999999999992</v>
      </c>
    </row>
    <row r="23" spans="1:8" x14ac:dyDescent="0.25">
      <c r="A23" s="138" t="s">
        <v>66</v>
      </c>
      <c r="B23" s="139"/>
      <c r="C23" s="47">
        <f>C21*10%</f>
        <v>0.43</v>
      </c>
      <c r="D23" s="49">
        <f>D21*10%</f>
        <v>-1.611</v>
      </c>
      <c r="E23" s="49">
        <f>E21*10%</f>
        <v>5.3610000000000007</v>
      </c>
      <c r="F23" s="49">
        <f>F21*10%</f>
        <v>5.2570000000000006</v>
      </c>
      <c r="G23" s="49">
        <f>G21*10%</f>
        <v>5.2570000000000006</v>
      </c>
      <c r="H23" s="49">
        <f t="shared" si="1"/>
        <v>-1.7150000000000001</v>
      </c>
    </row>
    <row r="24" spans="1:8" s="103" customFormat="1" ht="10.5" customHeight="1" x14ac:dyDescent="0.25">
      <c r="A24" s="114"/>
      <c r="B24" s="115"/>
      <c r="C24" s="116"/>
      <c r="D24" s="117"/>
      <c r="E24" s="118"/>
      <c r="F24" s="118"/>
      <c r="G24" s="119"/>
      <c r="H24" s="120"/>
    </row>
    <row r="25" spans="1:8" s="4" customFormat="1" ht="14.25" customHeight="1" x14ac:dyDescent="0.25">
      <c r="A25" s="140" t="s">
        <v>42</v>
      </c>
      <c r="B25" s="141"/>
      <c r="C25" s="53">
        <v>5.29</v>
      </c>
      <c r="D25" s="77">
        <v>483.93</v>
      </c>
      <c r="E25" s="77">
        <v>65.5</v>
      </c>
      <c r="F25" s="77">
        <v>64.77</v>
      </c>
      <c r="G25" s="78">
        <f>G26+G27</f>
        <v>398.15699999999998</v>
      </c>
      <c r="H25" s="77">
        <f>F25-E25-G25+D25+F25</f>
        <v>149.81299999999999</v>
      </c>
    </row>
    <row r="26" spans="1:8" s="4" customFormat="1" ht="15" customHeight="1" x14ac:dyDescent="0.25">
      <c r="A26" s="79" t="s">
        <v>68</v>
      </c>
      <c r="B26" s="80"/>
      <c r="C26" s="53">
        <f>C25-C27</f>
        <v>4.7610000000000001</v>
      </c>
      <c r="D26" s="77">
        <v>485.08</v>
      </c>
      <c r="E26" s="77">
        <f>E25-E27</f>
        <v>58.95</v>
      </c>
      <c r="F26" s="77">
        <f>F25-F27</f>
        <v>58.292999999999992</v>
      </c>
      <c r="G26" s="81">
        <v>391.68</v>
      </c>
      <c r="H26" s="49">
        <f t="shared" ref="H26:H27" si="2">F26-E26-G26+D26+F26</f>
        <v>151.036</v>
      </c>
    </row>
    <row r="27" spans="1:8" ht="12.75" customHeight="1" x14ac:dyDescent="0.25">
      <c r="A27" s="138" t="s">
        <v>66</v>
      </c>
      <c r="B27" s="139"/>
      <c r="C27" s="47">
        <f>C25*10%</f>
        <v>0.52900000000000003</v>
      </c>
      <c r="D27" s="49">
        <v>-1.1599999999999999</v>
      </c>
      <c r="E27" s="49">
        <f>E25*10%</f>
        <v>6.5500000000000007</v>
      </c>
      <c r="F27" s="49">
        <f>F25*10%</f>
        <v>6.4770000000000003</v>
      </c>
      <c r="G27" s="49">
        <f>F27</f>
        <v>6.4770000000000003</v>
      </c>
      <c r="H27" s="49">
        <f t="shared" si="2"/>
        <v>-1.2330000000000005</v>
      </c>
    </row>
    <row r="28" spans="1:8" ht="12.75" customHeight="1" x14ac:dyDescent="0.25">
      <c r="A28" s="127"/>
      <c r="B28" s="128"/>
      <c r="C28" s="47"/>
      <c r="D28" s="49"/>
      <c r="E28" s="49"/>
      <c r="F28" s="49"/>
      <c r="G28" s="49"/>
      <c r="H28" s="49"/>
    </row>
    <row r="29" spans="1:8" s="4" customFormat="1" ht="12.75" customHeight="1" x14ac:dyDescent="0.25">
      <c r="A29" s="163" t="s">
        <v>128</v>
      </c>
      <c r="B29" s="164"/>
      <c r="C29" s="99"/>
      <c r="D29" s="98">
        <v>-1.49</v>
      </c>
      <c r="E29" s="99">
        <f>E31+E32+E33+E34</f>
        <v>9.1</v>
      </c>
      <c r="F29" s="99">
        <f t="shared" ref="F29:H29" si="3">F31+F32+F33+F34</f>
        <v>9.27</v>
      </c>
      <c r="G29" s="99">
        <f t="shared" si="3"/>
        <v>9.27</v>
      </c>
      <c r="H29" s="98">
        <f t="shared" si="3"/>
        <v>-1.319999999999999</v>
      </c>
    </row>
    <row r="30" spans="1:8" ht="12.75" customHeight="1" x14ac:dyDescent="0.25">
      <c r="A30" s="126" t="s">
        <v>129</v>
      </c>
      <c r="B30" s="115"/>
      <c r="C30" s="116"/>
      <c r="D30" s="117"/>
      <c r="E30" s="116"/>
      <c r="F30" s="116"/>
      <c r="G30" s="125"/>
      <c r="H30" s="98"/>
    </row>
    <row r="31" spans="1:8" ht="12.75" customHeight="1" x14ac:dyDescent="0.25">
      <c r="A31" s="165" t="s">
        <v>130</v>
      </c>
      <c r="B31" s="166"/>
      <c r="C31" s="116"/>
      <c r="D31" s="117">
        <v>-0.1</v>
      </c>
      <c r="E31" s="116">
        <v>0.99</v>
      </c>
      <c r="F31" s="116">
        <v>0.98</v>
      </c>
      <c r="G31" s="116">
        <v>0.98</v>
      </c>
      <c r="H31" s="49">
        <f t="shared" ref="H31:H34" si="4">F31-E31-G31+D31+F31</f>
        <v>-0.1100000000000001</v>
      </c>
    </row>
    <row r="32" spans="1:8" ht="12.75" customHeight="1" x14ac:dyDescent="0.25">
      <c r="A32" s="165" t="s">
        <v>131</v>
      </c>
      <c r="B32" s="166"/>
      <c r="C32" s="116"/>
      <c r="D32" s="117">
        <v>-0.4</v>
      </c>
      <c r="E32" s="116">
        <v>3.1</v>
      </c>
      <c r="F32" s="116">
        <v>3.04</v>
      </c>
      <c r="G32" s="116">
        <v>3.04</v>
      </c>
      <c r="H32" s="49">
        <f t="shared" si="4"/>
        <v>-0.45999999999999996</v>
      </c>
    </row>
    <row r="33" spans="1:26" ht="12.75" customHeight="1" x14ac:dyDescent="0.25">
      <c r="A33" s="165" t="s">
        <v>132</v>
      </c>
      <c r="B33" s="166"/>
      <c r="C33" s="116"/>
      <c r="D33" s="117">
        <v>-0.93</v>
      </c>
      <c r="E33" s="116">
        <v>4.1399999999999997</v>
      </c>
      <c r="F33" s="116">
        <v>4.4000000000000004</v>
      </c>
      <c r="G33" s="116">
        <v>4.4000000000000004</v>
      </c>
      <c r="H33" s="49">
        <f t="shared" si="4"/>
        <v>-0.66999999999999904</v>
      </c>
    </row>
    <row r="34" spans="1:26" ht="12.75" customHeight="1" x14ac:dyDescent="0.25">
      <c r="A34" s="165" t="s">
        <v>133</v>
      </c>
      <c r="B34" s="166"/>
      <c r="C34" s="116"/>
      <c r="D34" s="117">
        <v>-0.06</v>
      </c>
      <c r="E34" s="116">
        <v>0.87</v>
      </c>
      <c r="F34" s="116">
        <v>0.85</v>
      </c>
      <c r="G34" s="116">
        <v>0.85</v>
      </c>
      <c r="H34" s="49">
        <f t="shared" si="4"/>
        <v>-7.999999999999996E-2</v>
      </c>
    </row>
    <row r="35" spans="1:26" s="123" customFormat="1" ht="13.5" customHeight="1" x14ac:dyDescent="0.25">
      <c r="A35" s="149" t="s">
        <v>115</v>
      </c>
      <c r="B35" s="150"/>
      <c r="C35" s="99"/>
      <c r="D35" s="121"/>
      <c r="E35" s="98">
        <f>E8+E25+E29</f>
        <v>270.23</v>
      </c>
      <c r="F35" s="98">
        <f t="shared" ref="F35:G35" si="5">F8+F25+F29</f>
        <v>267.03999999999996</v>
      </c>
      <c r="G35" s="98">
        <f t="shared" si="5"/>
        <v>600.42699999999991</v>
      </c>
      <c r="H35" s="98"/>
    </row>
    <row r="36" spans="1:26" s="123" customFormat="1" ht="13.5" customHeight="1" x14ac:dyDescent="0.25">
      <c r="A36" s="157" t="s">
        <v>123</v>
      </c>
      <c r="B36" s="158"/>
      <c r="C36" s="99"/>
      <c r="D36" s="121"/>
      <c r="E36" s="98"/>
      <c r="F36" s="98"/>
      <c r="G36" s="122"/>
      <c r="H36" s="98"/>
    </row>
    <row r="37" spans="1:26" s="109" customFormat="1" ht="23.25" customHeight="1" x14ac:dyDescent="0.25">
      <c r="A37" s="155" t="s">
        <v>124</v>
      </c>
      <c r="B37" s="156"/>
      <c r="C37" s="105">
        <v>5.83</v>
      </c>
      <c r="D37" s="106">
        <v>33.08</v>
      </c>
      <c r="E37" s="107">
        <v>19.93</v>
      </c>
      <c r="F37" s="107">
        <v>19.93</v>
      </c>
      <c r="G37" s="108">
        <f>G39</f>
        <v>3.3881000000000001</v>
      </c>
      <c r="H37" s="77">
        <f t="shared" ref="H37:H39" si="6">F37-E37-G37+D37+F37</f>
        <v>49.621899999999997</v>
      </c>
    </row>
    <row r="38" spans="1:26" s="109" customFormat="1" ht="12.75" customHeight="1" x14ac:dyDescent="0.25">
      <c r="A38" s="36" t="s">
        <v>68</v>
      </c>
      <c r="B38" s="37"/>
      <c r="C38" s="105">
        <f>C37-C39</f>
        <v>5.2469999999999999</v>
      </c>
      <c r="D38" s="106">
        <v>33.08</v>
      </c>
      <c r="E38" s="107">
        <f>E37-E39</f>
        <v>16.541899999999998</v>
      </c>
      <c r="F38" s="107">
        <f>F37-F39</f>
        <v>16.541899999999998</v>
      </c>
      <c r="G38" s="108">
        <v>0</v>
      </c>
      <c r="H38" s="77">
        <f t="shared" si="6"/>
        <v>49.621899999999997</v>
      </c>
    </row>
    <row r="39" spans="1:26" s="109" customFormat="1" ht="18.75" customHeight="1" x14ac:dyDescent="0.25">
      <c r="A39" s="110" t="s">
        <v>125</v>
      </c>
      <c r="B39" s="111"/>
      <c r="C39" s="112">
        <f>C37*10%</f>
        <v>0.58300000000000007</v>
      </c>
      <c r="D39" s="113">
        <v>0</v>
      </c>
      <c r="E39" s="113">
        <f>E37*17%</f>
        <v>3.3881000000000001</v>
      </c>
      <c r="F39" s="113">
        <f>F37*17%</f>
        <v>3.3881000000000001</v>
      </c>
      <c r="G39" s="113">
        <f>E39</f>
        <v>3.3881000000000001</v>
      </c>
      <c r="H39" s="77">
        <f t="shared" si="6"/>
        <v>0</v>
      </c>
    </row>
    <row r="40" spans="1:26" s="103" customFormat="1" x14ac:dyDescent="0.25">
      <c r="A40" s="151" t="s">
        <v>126</v>
      </c>
      <c r="B40" s="152"/>
      <c r="C40" s="99"/>
      <c r="D40" s="121"/>
      <c r="E40" s="124">
        <f>E37</f>
        <v>19.93</v>
      </c>
      <c r="F40" s="124">
        <f t="shared" ref="F40:G40" si="7">F37</f>
        <v>19.93</v>
      </c>
      <c r="G40" s="124">
        <f t="shared" si="7"/>
        <v>3.3881000000000001</v>
      </c>
      <c r="H40" s="98"/>
    </row>
    <row r="41" spans="1:26" s="103" customFormat="1" x14ac:dyDescent="0.25">
      <c r="A41" s="151" t="s">
        <v>127</v>
      </c>
      <c r="B41" s="152"/>
      <c r="C41" s="99"/>
      <c r="D41" s="121"/>
      <c r="E41" s="99">
        <f>E35+E40</f>
        <v>290.16000000000003</v>
      </c>
      <c r="F41" s="99">
        <f t="shared" ref="F41:G41" si="8">F35+F40</f>
        <v>286.96999999999997</v>
      </c>
      <c r="G41" s="99">
        <f t="shared" si="8"/>
        <v>603.81509999999992</v>
      </c>
      <c r="H41" s="98"/>
    </row>
    <row r="42" spans="1:26" s="103" customFormat="1" x14ac:dyDescent="0.25">
      <c r="A42" s="151" t="s">
        <v>116</v>
      </c>
      <c r="B42" s="152"/>
      <c r="C42" s="99"/>
      <c r="D42" s="98">
        <f>D3</f>
        <v>444.78</v>
      </c>
      <c r="E42" s="99"/>
      <c r="F42" s="99"/>
      <c r="G42" s="99"/>
      <c r="H42" s="97">
        <f>F41-E41-G41+D42+F41</f>
        <v>124.74489999999997</v>
      </c>
    </row>
    <row r="43" spans="1:26" s="103" customFormat="1" ht="22.5" customHeight="1" x14ac:dyDescent="0.25">
      <c r="A43" s="131" t="s">
        <v>140</v>
      </c>
      <c r="B43" s="131"/>
      <c r="C43" s="96"/>
      <c r="D43" s="96"/>
      <c r="E43" s="98"/>
      <c r="F43" s="99"/>
      <c r="G43" s="99"/>
      <c r="H43" s="97">
        <f>H44+H45</f>
        <v>124.7349</v>
      </c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</row>
    <row r="44" spans="1:26" s="103" customFormat="1" ht="16.5" customHeight="1" x14ac:dyDescent="0.25">
      <c r="A44" s="131" t="s">
        <v>117</v>
      </c>
      <c r="B44" s="132"/>
      <c r="C44" s="96"/>
      <c r="D44" s="96"/>
      <c r="E44" s="98"/>
      <c r="F44" s="99"/>
      <c r="G44" s="99"/>
      <c r="H44" s="97">
        <f>H26+H37</f>
        <v>200.65789999999998</v>
      </c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</row>
    <row r="45" spans="1:26" s="103" customFormat="1" ht="15" customHeight="1" x14ac:dyDescent="0.25">
      <c r="A45" s="131" t="s">
        <v>118</v>
      </c>
      <c r="B45" s="132"/>
      <c r="C45" s="96"/>
      <c r="D45" s="96"/>
      <c r="E45" s="98"/>
      <c r="F45" s="99"/>
      <c r="G45" s="99"/>
      <c r="H45" s="97">
        <f>H8+H27+H29</f>
        <v>-75.922999999999988</v>
      </c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</row>
    <row r="46" spans="1:26" ht="28.5" customHeight="1" x14ac:dyDescent="0.25">
      <c r="A46" s="153"/>
      <c r="B46" s="154"/>
      <c r="C46" s="154"/>
      <c r="D46" s="154"/>
      <c r="E46" s="154"/>
      <c r="F46" s="154"/>
      <c r="G46" s="154"/>
      <c r="H46" s="154"/>
    </row>
    <row r="47" spans="1:26" s="20" customFormat="1" ht="14.25" customHeight="1" x14ac:dyDescent="0.2">
      <c r="A47" s="90"/>
      <c r="B47" s="90"/>
      <c r="C47" s="91"/>
      <c r="D47" s="92"/>
      <c r="E47" s="93"/>
      <c r="F47" s="93"/>
      <c r="G47" s="91"/>
      <c r="H47" s="92"/>
    </row>
    <row r="48" spans="1:26" x14ac:dyDescent="0.25">
      <c r="A48" s="21" t="s">
        <v>139</v>
      </c>
      <c r="D48" s="23"/>
      <c r="E48" s="23"/>
      <c r="F48" s="23"/>
      <c r="G48" s="61"/>
    </row>
    <row r="49" spans="1:7" x14ac:dyDescent="0.25">
      <c r="A49" s="142" t="s">
        <v>51</v>
      </c>
      <c r="B49" s="139"/>
      <c r="C49" s="139"/>
      <c r="D49" s="143"/>
      <c r="E49" s="31" t="s">
        <v>52</v>
      </c>
      <c r="F49" s="31" t="s">
        <v>53</v>
      </c>
      <c r="G49" s="33" t="s">
        <v>54</v>
      </c>
    </row>
    <row r="50" spans="1:7" x14ac:dyDescent="0.25">
      <c r="A50" s="142" t="s">
        <v>141</v>
      </c>
      <c r="B50" s="139"/>
      <c r="C50" s="139"/>
      <c r="D50" s="143"/>
      <c r="E50" s="32">
        <v>43435</v>
      </c>
      <c r="F50" s="31">
        <v>1</v>
      </c>
      <c r="G50" s="33">
        <v>391.68</v>
      </c>
    </row>
    <row r="51" spans="1:7" s="4" customFormat="1" x14ac:dyDescent="0.25">
      <c r="A51" s="161" t="s">
        <v>7</v>
      </c>
      <c r="B51" s="162"/>
      <c r="C51" s="162"/>
      <c r="D51" s="141"/>
      <c r="E51" s="87"/>
      <c r="F51" s="88"/>
      <c r="G51" s="89">
        <f>SUM(G50:G50)</f>
        <v>391.68</v>
      </c>
    </row>
    <row r="52" spans="1:7" x14ac:dyDescent="0.25">
      <c r="A52" s="39"/>
      <c r="B52" s="40"/>
      <c r="C52" s="40"/>
      <c r="D52" s="40"/>
      <c r="E52" s="71"/>
      <c r="F52" s="41"/>
      <c r="G52" s="60"/>
    </row>
    <row r="53" spans="1:7" x14ac:dyDescent="0.25">
      <c r="A53" s="21" t="s">
        <v>43</v>
      </c>
      <c r="D53" s="23"/>
      <c r="E53" s="23"/>
      <c r="F53" s="23"/>
      <c r="G53" s="61"/>
    </row>
    <row r="54" spans="1:7" x14ac:dyDescent="0.25">
      <c r="A54" s="21" t="s">
        <v>44</v>
      </c>
      <c r="D54" s="23"/>
      <c r="E54" s="23"/>
      <c r="F54" s="23"/>
      <c r="G54" s="61"/>
    </row>
    <row r="55" spans="1:7" ht="23.25" customHeight="1" x14ac:dyDescent="0.25">
      <c r="A55" s="142" t="s">
        <v>56</v>
      </c>
      <c r="B55" s="139"/>
      <c r="C55" s="139"/>
      <c r="D55" s="139"/>
      <c r="E55" s="143"/>
      <c r="F55" s="34" t="s">
        <v>53</v>
      </c>
      <c r="G55" s="59" t="s">
        <v>55</v>
      </c>
    </row>
    <row r="56" spans="1:7" x14ac:dyDescent="0.25">
      <c r="A56" s="142" t="s">
        <v>50</v>
      </c>
      <c r="B56" s="139"/>
      <c r="C56" s="139"/>
      <c r="D56" s="139"/>
      <c r="E56" s="143"/>
      <c r="F56" s="31"/>
      <c r="G56" s="33">
        <v>0</v>
      </c>
    </row>
    <row r="57" spans="1:7" x14ac:dyDescent="0.25">
      <c r="A57" s="39"/>
      <c r="B57" s="40"/>
      <c r="C57" s="55"/>
      <c r="D57" s="40"/>
      <c r="E57" s="40"/>
      <c r="F57" s="41"/>
      <c r="G57" s="60"/>
    </row>
    <row r="58" spans="1:7" x14ac:dyDescent="0.25">
      <c r="A58" s="45" t="s">
        <v>69</v>
      </c>
      <c r="B58" s="46"/>
      <c r="C58" s="56"/>
      <c r="D58" s="46"/>
      <c r="E58" s="46"/>
      <c r="F58" s="31"/>
      <c r="G58" s="33"/>
    </row>
    <row r="59" spans="1:7" x14ac:dyDescent="0.25">
      <c r="A59" s="142" t="s">
        <v>70</v>
      </c>
      <c r="B59" s="159"/>
      <c r="C59" s="160" t="s">
        <v>71</v>
      </c>
      <c r="D59" s="159"/>
      <c r="E59" s="31" t="s">
        <v>72</v>
      </c>
      <c r="F59" s="31" t="s">
        <v>73</v>
      </c>
      <c r="G59" s="33" t="s">
        <v>74</v>
      </c>
    </row>
    <row r="60" spans="1:7" x14ac:dyDescent="0.25">
      <c r="A60" s="142" t="s">
        <v>90</v>
      </c>
      <c r="B60" s="159"/>
      <c r="C60" s="160" t="s">
        <v>50</v>
      </c>
      <c r="D60" s="143"/>
      <c r="E60" s="31">
        <v>4</v>
      </c>
      <c r="F60" s="31" t="s">
        <v>50</v>
      </c>
      <c r="G60" s="33" t="s">
        <v>50</v>
      </c>
    </row>
    <row r="61" spans="1:7" x14ac:dyDescent="0.25">
      <c r="A61" s="42"/>
      <c r="B61" s="43"/>
      <c r="C61" s="57"/>
      <c r="D61" s="44"/>
      <c r="E61" s="41"/>
      <c r="F61" s="41"/>
      <c r="G61" s="60"/>
    </row>
    <row r="62" spans="1:7" x14ac:dyDescent="0.25">
      <c r="A62" s="21" t="s">
        <v>111</v>
      </c>
      <c r="E62" s="35"/>
      <c r="F62" s="84"/>
      <c r="G62" s="35"/>
    </row>
    <row r="63" spans="1:7" x14ac:dyDescent="0.25">
      <c r="A63" s="21" t="s">
        <v>142</v>
      </c>
      <c r="B63" s="85"/>
      <c r="C63" s="86"/>
      <c r="D63" s="21"/>
      <c r="E63" s="35"/>
      <c r="F63" s="84"/>
      <c r="G63" s="35"/>
    </row>
    <row r="64" spans="1:7" ht="59.25" customHeight="1" x14ac:dyDescent="0.25">
      <c r="A64" s="136" t="s">
        <v>143</v>
      </c>
      <c r="B64" s="137"/>
      <c r="C64" s="137"/>
      <c r="D64" s="137"/>
      <c r="E64" s="137"/>
      <c r="F64" s="137"/>
      <c r="G64" s="137"/>
    </row>
    <row r="65" spans="1:7" ht="26.25" customHeight="1" x14ac:dyDescent="0.25">
      <c r="A65" s="129"/>
      <c r="B65" s="130"/>
      <c r="C65" s="130"/>
      <c r="D65" s="130"/>
      <c r="E65" s="130"/>
      <c r="F65" s="130"/>
      <c r="G65" s="130"/>
    </row>
    <row r="67" spans="1:7" x14ac:dyDescent="0.25">
      <c r="A67" s="4" t="s">
        <v>77</v>
      </c>
      <c r="B67" s="72"/>
      <c r="C67" s="73"/>
      <c r="D67" s="4"/>
      <c r="E67" s="4" t="s">
        <v>78</v>
      </c>
      <c r="F67" s="4"/>
    </row>
    <row r="68" spans="1:7" x14ac:dyDescent="0.25">
      <c r="A68" s="4" t="s">
        <v>79</v>
      </c>
      <c r="B68" s="72"/>
      <c r="C68" s="73"/>
      <c r="D68" s="4"/>
      <c r="E68" s="4"/>
      <c r="F68" s="4"/>
    </row>
    <row r="69" spans="1:7" x14ac:dyDescent="0.25">
      <c r="A69" s="4" t="s">
        <v>86</v>
      </c>
      <c r="B69" s="72"/>
      <c r="C69" s="73"/>
      <c r="D69" s="4"/>
      <c r="E69" s="4"/>
      <c r="F69" s="4"/>
    </row>
    <row r="70" spans="1:7" x14ac:dyDescent="0.25">
      <c r="A70" s="4"/>
      <c r="B70" s="72"/>
      <c r="C70" s="73"/>
      <c r="D70" s="4"/>
      <c r="E70" s="4"/>
      <c r="F70" s="4"/>
    </row>
    <row r="71" spans="1:7" x14ac:dyDescent="0.25">
      <c r="A71" s="74" t="s">
        <v>80</v>
      </c>
      <c r="B71" s="75"/>
    </row>
    <row r="72" spans="1:7" x14ac:dyDescent="0.25">
      <c r="A72" s="74" t="s">
        <v>81</v>
      </c>
      <c r="B72" s="75"/>
      <c r="C72" s="54" t="s">
        <v>25</v>
      </c>
    </row>
    <row r="73" spans="1:7" x14ac:dyDescent="0.25">
      <c r="A73" s="74" t="s">
        <v>82</v>
      </c>
      <c r="B73" s="75"/>
      <c r="C73" s="54" t="s">
        <v>83</v>
      </c>
    </row>
    <row r="74" spans="1:7" x14ac:dyDescent="0.25">
      <c r="A74" s="74" t="s">
        <v>84</v>
      </c>
      <c r="B74" s="75"/>
      <c r="C74" s="54" t="s">
        <v>85</v>
      </c>
    </row>
  </sheetData>
  <mergeCells count="42">
    <mergeCell ref="A29:B29"/>
    <mergeCell ref="A31:B31"/>
    <mergeCell ref="A32:B32"/>
    <mergeCell ref="A33:B33"/>
    <mergeCell ref="A34:B34"/>
    <mergeCell ref="A59:B59"/>
    <mergeCell ref="A60:B60"/>
    <mergeCell ref="C59:D59"/>
    <mergeCell ref="C60:D60"/>
    <mergeCell ref="A51:D51"/>
    <mergeCell ref="A55:E55"/>
    <mergeCell ref="A56:E56"/>
    <mergeCell ref="A35:B35"/>
    <mergeCell ref="A42:B42"/>
    <mergeCell ref="A46:H46"/>
    <mergeCell ref="A43:B43"/>
    <mergeCell ref="A37:B37"/>
    <mergeCell ref="A40:B40"/>
    <mergeCell ref="A41:B41"/>
    <mergeCell ref="A36:B36"/>
    <mergeCell ref="A20:B20"/>
    <mergeCell ref="A7:B7"/>
    <mergeCell ref="A8:B8"/>
    <mergeCell ref="A10:B10"/>
    <mergeCell ref="A11:H11"/>
    <mergeCell ref="A12:B12"/>
    <mergeCell ref="A4:B4"/>
    <mergeCell ref="A5:B5"/>
    <mergeCell ref="A3:B3"/>
    <mergeCell ref="A6:H6"/>
    <mergeCell ref="A64:G64"/>
    <mergeCell ref="A23:B23"/>
    <mergeCell ref="A25:B25"/>
    <mergeCell ref="A45:B45"/>
    <mergeCell ref="A44:B44"/>
    <mergeCell ref="A27:B27"/>
    <mergeCell ref="A50:D50"/>
    <mergeCell ref="A49:D49"/>
    <mergeCell ref="A14:B14"/>
    <mergeCell ref="A15:B15"/>
    <mergeCell ref="A17:B17"/>
    <mergeCell ref="A18:B18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134</v>
      </c>
      <c r="C1" s="1"/>
    </row>
    <row r="2" spans="1:4" ht="15" customHeight="1" x14ac:dyDescent="0.25">
      <c r="A2" s="2" t="s">
        <v>46</v>
      </c>
      <c r="C2" s="4"/>
    </row>
    <row r="3" spans="1:4" ht="15.75" x14ac:dyDescent="0.25">
      <c r="B3" s="4" t="s">
        <v>10</v>
      </c>
      <c r="C3" s="24" t="s">
        <v>110</v>
      </c>
    </row>
    <row r="4" spans="1:4" ht="14.25" customHeight="1" x14ac:dyDescent="0.25">
      <c r="A4" s="22" t="s">
        <v>144</v>
      </c>
      <c r="B4" s="95"/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87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7" t="s">
        <v>76</v>
      </c>
      <c r="D8" s="10"/>
    </row>
    <row r="9" spans="1:4" s="3" customFormat="1" ht="12" customHeight="1" x14ac:dyDescent="0.25">
      <c r="A9" s="13" t="s">
        <v>1</v>
      </c>
      <c r="B9" s="14" t="s">
        <v>11</v>
      </c>
      <c r="C9" s="170" t="s">
        <v>12</v>
      </c>
      <c r="D9" s="171"/>
    </row>
    <row r="10" spans="1:4" s="3" customFormat="1" ht="24" customHeight="1" x14ac:dyDescent="0.25">
      <c r="A10" s="13" t="s">
        <v>2</v>
      </c>
      <c r="B10" s="15" t="s">
        <v>13</v>
      </c>
      <c r="C10" s="172" t="s">
        <v>94</v>
      </c>
      <c r="D10" s="143"/>
    </row>
    <row r="11" spans="1:4" s="3" customFormat="1" ht="15" customHeight="1" x14ac:dyDescent="0.25">
      <c r="A11" s="13" t="s">
        <v>3</v>
      </c>
      <c r="B11" s="14" t="s">
        <v>14</v>
      </c>
      <c r="C11" s="170" t="s">
        <v>15</v>
      </c>
      <c r="D11" s="171"/>
    </row>
    <row r="12" spans="1:4" s="3" customFormat="1" ht="16.5" customHeight="1" x14ac:dyDescent="0.25">
      <c r="A12" s="174">
        <v>5</v>
      </c>
      <c r="B12" s="174" t="s">
        <v>95</v>
      </c>
      <c r="C12" s="65" t="s">
        <v>96</v>
      </c>
      <c r="D12" s="66" t="s">
        <v>97</v>
      </c>
    </row>
    <row r="13" spans="1:4" s="3" customFormat="1" ht="14.25" customHeight="1" x14ac:dyDescent="0.25">
      <c r="A13" s="174"/>
      <c r="B13" s="174"/>
      <c r="C13" s="65" t="s">
        <v>98</v>
      </c>
      <c r="D13" s="66" t="s">
        <v>99</v>
      </c>
    </row>
    <row r="14" spans="1:4" s="3" customFormat="1" x14ac:dyDescent="0.25">
      <c r="A14" s="174"/>
      <c r="B14" s="174"/>
      <c r="C14" s="65" t="s">
        <v>100</v>
      </c>
      <c r="D14" s="66" t="s">
        <v>101</v>
      </c>
    </row>
    <row r="15" spans="1:4" s="3" customFormat="1" ht="16.5" customHeight="1" x14ac:dyDescent="0.25">
      <c r="A15" s="174"/>
      <c r="B15" s="174"/>
      <c r="C15" s="65" t="s">
        <v>102</v>
      </c>
      <c r="D15" s="66" t="s">
        <v>103</v>
      </c>
    </row>
    <row r="16" spans="1:4" s="3" customFormat="1" ht="16.5" customHeight="1" x14ac:dyDescent="0.25">
      <c r="A16" s="174"/>
      <c r="B16" s="174"/>
      <c r="C16" s="65" t="s">
        <v>104</v>
      </c>
      <c r="D16" s="66" t="s">
        <v>105</v>
      </c>
    </row>
    <row r="17" spans="1:4" s="5" customFormat="1" ht="15.75" customHeight="1" x14ac:dyDescent="0.25">
      <c r="A17" s="174"/>
      <c r="B17" s="174"/>
      <c r="C17" s="65" t="s">
        <v>106</v>
      </c>
      <c r="D17" s="66" t="s">
        <v>107</v>
      </c>
    </row>
    <row r="18" spans="1:4" s="5" customFormat="1" ht="15.75" customHeight="1" x14ac:dyDescent="0.25">
      <c r="A18" s="174"/>
      <c r="B18" s="174"/>
      <c r="C18" s="67" t="s">
        <v>108</v>
      </c>
      <c r="D18" s="66" t="s">
        <v>109</v>
      </c>
    </row>
    <row r="19" spans="1:4" ht="21.75" customHeight="1" x14ac:dyDescent="0.25">
      <c r="A19" s="13" t="s">
        <v>4</v>
      </c>
      <c r="B19" s="14" t="s">
        <v>16</v>
      </c>
      <c r="C19" s="175" t="s">
        <v>93</v>
      </c>
      <c r="D19" s="176"/>
    </row>
    <row r="20" spans="1:4" s="5" customFormat="1" ht="17.25" customHeight="1" x14ac:dyDescent="0.25">
      <c r="A20" s="13" t="s">
        <v>5</v>
      </c>
      <c r="B20" s="14" t="s">
        <v>17</v>
      </c>
      <c r="C20" s="177" t="s">
        <v>49</v>
      </c>
      <c r="D20" s="178"/>
    </row>
    <row r="21" spans="1:4" s="5" customFormat="1" ht="15" customHeight="1" x14ac:dyDescent="0.25">
      <c r="A21" s="13" t="s">
        <v>6</v>
      </c>
      <c r="B21" s="14" t="s">
        <v>18</v>
      </c>
      <c r="C21" s="172" t="s">
        <v>19</v>
      </c>
      <c r="D21" s="179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20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21</v>
      </c>
      <c r="C25" s="7" t="s">
        <v>22</v>
      </c>
      <c r="D25" s="9" t="s">
        <v>23</v>
      </c>
    </row>
    <row r="26" spans="1:4" ht="27" customHeight="1" x14ac:dyDescent="0.25">
      <c r="A26" s="167" t="s">
        <v>26</v>
      </c>
      <c r="B26" s="168"/>
      <c r="C26" s="168"/>
      <c r="D26" s="169"/>
    </row>
    <row r="27" spans="1:4" ht="12" customHeight="1" x14ac:dyDescent="0.25">
      <c r="A27" s="62"/>
      <c r="B27" s="63"/>
      <c r="C27" s="63"/>
      <c r="D27" s="64"/>
    </row>
    <row r="28" spans="1:4" x14ac:dyDescent="0.25">
      <c r="A28" s="7">
        <v>1</v>
      </c>
      <c r="B28" s="6" t="s">
        <v>91</v>
      </c>
      <c r="C28" s="6" t="s">
        <v>24</v>
      </c>
      <c r="D28" s="6" t="s">
        <v>25</v>
      </c>
    </row>
    <row r="29" spans="1:4" ht="13.5" customHeight="1" x14ac:dyDescent="0.25">
      <c r="A29" s="20" t="s">
        <v>27</v>
      </c>
      <c r="B29" s="19"/>
      <c r="C29" s="19"/>
      <c r="D29" s="19"/>
    </row>
    <row r="30" spans="1:4" x14ac:dyDescent="0.25">
      <c r="A30" s="7">
        <v>1</v>
      </c>
      <c r="B30" s="6" t="s">
        <v>112</v>
      </c>
      <c r="C30" s="6" t="s">
        <v>24</v>
      </c>
      <c r="D30" s="11" t="s">
        <v>92</v>
      </c>
    </row>
    <row r="31" spans="1:4" x14ac:dyDescent="0.25">
      <c r="A31" s="20" t="s">
        <v>39</v>
      </c>
      <c r="B31" s="19"/>
      <c r="C31" s="19"/>
      <c r="D31" s="19"/>
    </row>
    <row r="32" spans="1:4" x14ac:dyDescent="0.25">
      <c r="A32" s="20" t="s">
        <v>40</v>
      </c>
      <c r="B32" s="19"/>
      <c r="C32" s="19"/>
      <c r="D32" s="19"/>
    </row>
    <row r="33" spans="1:4" x14ac:dyDescent="0.25">
      <c r="A33" s="7">
        <v>1</v>
      </c>
      <c r="B33" s="6" t="s">
        <v>120</v>
      </c>
      <c r="C33" s="6" t="s">
        <v>113</v>
      </c>
      <c r="D33" s="11" t="s">
        <v>28</v>
      </c>
    </row>
    <row r="34" spans="1:4" x14ac:dyDescent="0.25">
      <c r="A34" s="20" t="s">
        <v>29</v>
      </c>
      <c r="B34" s="19"/>
      <c r="C34" s="19"/>
      <c r="D34" s="19"/>
    </row>
    <row r="35" spans="1:4" ht="15" customHeight="1" x14ac:dyDescent="0.25">
      <c r="A35" s="7">
        <v>1</v>
      </c>
      <c r="B35" s="6" t="s">
        <v>30</v>
      </c>
      <c r="C35" s="6" t="s">
        <v>24</v>
      </c>
      <c r="D35" s="6" t="s">
        <v>25</v>
      </c>
    </row>
    <row r="36" spans="1:4" x14ac:dyDescent="0.25">
      <c r="A36" s="28"/>
      <c r="B36" s="12"/>
      <c r="C36" s="12"/>
      <c r="D36" s="12"/>
    </row>
    <row r="37" spans="1:4" x14ac:dyDescent="0.25">
      <c r="A37" s="4" t="s">
        <v>45</v>
      </c>
      <c r="B37" s="19"/>
      <c r="C37" s="19"/>
      <c r="D37" s="19"/>
    </row>
    <row r="38" spans="1:4" x14ac:dyDescent="0.25">
      <c r="A38" s="7">
        <v>1</v>
      </c>
      <c r="B38" s="6" t="s">
        <v>31</v>
      </c>
      <c r="C38" s="160">
        <v>1936</v>
      </c>
      <c r="D38" s="173"/>
    </row>
    <row r="39" spans="1:4" ht="15" customHeight="1" x14ac:dyDescent="0.25">
      <c r="A39" s="7">
        <v>2</v>
      </c>
      <c r="B39" s="6" t="s">
        <v>33</v>
      </c>
      <c r="C39" s="160">
        <v>4</v>
      </c>
      <c r="D39" s="173"/>
    </row>
    <row r="40" spans="1:4" x14ac:dyDescent="0.25">
      <c r="A40" s="7">
        <v>3</v>
      </c>
      <c r="B40" s="6" t="s">
        <v>34</v>
      </c>
      <c r="C40" s="160">
        <v>2</v>
      </c>
      <c r="D40" s="173"/>
    </row>
    <row r="41" spans="1:4" x14ac:dyDescent="0.25">
      <c r="A41" s="7">
        <v>4</v>
      </c>
      <c r="B41" s="6" t="s">
        <v>32</v>
      </c>
      <c r="C41" s="160" t="s">
        <v>50</v>
      </c>
      <c r="D41" s="173"/>
    </row>
    <row r="42" spans="1:4" ht="15" customHeight="1" x14ac:dyDescent="0.25">
      <c r="A42" s="7">
        <v>5</v>
      </c>
      <c r="B42" s="6" t="s">
        <v>35</v>
      </c>
      <c r="C42" s="160" t="s">
        <v>50</v>
      </c>
      <c r="D42" s="173"/>
    </row>
    <row r="43" spans="1:4" x14ac:dyDescent="0.25">
      <c r="A43" s="7">
        <v>6</v>
      </c>
      <c r="B43" s="6" t="s">
        <v>36</v>
      </c>
      <c r="C43" s="160" t="s">
        <v>135</v>
      </c>
      <c r="D43" s="173"/>
    </row>
    <row r="44" spans="1:4" x14ac:dyDescent="0.25">
      <c r="A44" s="7">
        <v>7</v>
      </c>
      <c r="B44" s="6" t="s">
        <v>37</v>
      </c>
      <c r="C44" s="160" t="s">
        <v>121</v>
      </c>
      <c r="D44" s="173"/>
    </row>
    <row r="45" spans="1:4" ht="15" customHeight="1" x14ac:dyDescent="0.25">
      <c r="A45" s="7">
        <v>8</v>
      </c>
      <c r="B45" s="6" t="s">
        <v>38</v>
      </c>
      <c r="C45" s="160" t="s">
        <v>122</v>
      </c>
      <c r="D45" s="173"/>
    </row>
    <row r="46" spans="1:4" ht="15" customHeight="1" x14ac:dyDescent="0.25">
      <c r="A46" s="7">
        <v>9</v>
      </c>
      <c r="B46" s="6" t="s">
        <v>114</v>
      </c>
      <c r="C46" s="160">
        <v>26</v>
      </c>
      <c r="D46" s="143"/>
    </row>
    <row r="47" spans="1:4" x14ac:dyDescent="0.25">
      <c r="A47" s="7">
        <v>10</v>
      </c>
      <c r="B47" s="6" t="s">
        <v>88</v>
      </c>
      <c r="C47" s="180" t="s">
        <v>89</v>
      </c>
      <c r="D47" s="173"/>
    </row>
    <row r="48" spans="1:4" x14ac:dyDescent="0.25">
      <c r="A48" s="4"/>
    </row>
    <row r="49" spans="1:4" x14ac:dyDescent="0.25">
      <c r="A49" s="4"/>
    </row>
    <row r="51" spans="1:4" x14ac:dyDescent="0.25">
      <c r="A51" s="68"/>
      <c r="B51" s="68"/>
      <c r="C51" s="40"/>
      <c r="D51" s="69"/>
    </row>
    <row r="52" spans="1:4" x14ac:dyDescent="0.25">
      <c r="A52" s="68"/>
      <c r="B52" s="68"/>
      <c r="C52" s="40"/>
      <c r="D52" s="69"/>
    </row>
    <row r="53" spans="1:4" x14ac:dyDescent="0.25">
      <c r="A53" s="68"/>
      <c r="B53" s="68"/>
      <c r="C53" s="40"/>
      <c r="D53" s="69"/>
    </row>
    <row r="54" spans="1:4" x14ac:dyDescent="0.25">
      <c r="A54" s="68"/>
      <c r="B54" s="68"/>
      <c r="C54" s="40"/>
      <c r="D54" s="69"/>
    </row>
    <row r="55" spans="1:4" x14ac:dyDescent="0.25">
      <c r="A55" s="68"/>
      <c r="B55" s="68"/>
      <c r="C55" s="39"/>
      <c r="D55" s="69"/>
    </row>
    <row r="56" spans="1:4" x14ac:dyDescent="0.25">
      <c r="A56" s="68"/>
      <c r="B56" s="68"/>
      <c r="C56" s="70"/>
      <c r="D56" s="69"/>
    </row>
  </sheetData>
  <mergeCells count="19">
    <mergeCell ref="C42:D42"/>
    <mergeCell ref="C43:D43"/>
    <mergeCell ref="C44:D44"/>
    <mergeCell ref="C45:D45"/>
    <mergeCell ref="C47:D47"/>
    <mergeCell ref="C46:D46"/>
    <mergeCell ref="A26:D26"/>
    <mergeCell ref="C9:D9"/>
    <mergeCell ref="C10:D10"/>
    <mergeCell ref="C11:D11"/>
    <mergeCell ref="C41:D41"/>
    <mergeCell ref="C38:D38"/>
    <mergeCell ref="C39:D39"/>
    <mergeCell ref="C40:D40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УК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2019-01-29T06:16:28Z</cp:lastPrinted>
  <dcterms:created xsi:type="dcterms:W3CDTF">2013-02-18T04:38:06Z</dcterms:created>
  <dcterms:modified xsi:type="dcterms:W3CDTF">2019-02-11T00:04:13Z</dcterms:modified>
</cp:coreProperties>
</file>