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29" i="8" l="1"/>
  <c r="G26" i="8"/>
  <c r="G25" i="8"/>
  <c r="G23" i="8"/>
  <c r="G22" i="8"/>
  <c r="G20" i="8"/>
  <c r="G19" i="8"/>
  <c r="G17" i="8"/>
  <c r="G16" i="8"/>
  <c r="G14" i="8"/>
  <c r="G13" i="8"/>
  <c r="F29" i="8"/>
  <c r="E29" i="8"/>
  <c r="F8" i="8"/>
  <c r="F10" i="8"/>
  <c r="E8" i="8"/>
  <c r="E10" i="8"/>
  <c r="F9" i="8"/>
  <c r="E9" i="8"/>
  <c r="F34" i="8"/>
  <c r="E34" i="8"/>
  <c r="F33" i="8"/>
  <c r="E33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F13" i="8"/>
  <c r="E14" i="8"/>
  <c r="G69" i="8"/>
  <c r="H52" i="8"/>
  <c r="F36" i="8"/>
  <c r="E36" i="8"/>
  <c r="H36" i="8"/>
  <c r="D29" i="8"/>
  <c r="D25" i="8"/>
  <c r="D22" i="8"/>
  <c r="D19" i="8"/>
  <c r="D16" i="8"/>
  <c r="D13" i="8"/>
  <c r="D9" i="8"/>
  <c r="G32" i="8"/>
  <c r="G8" i="8"/>
  <c r="G42" i="8"/>
  <c r="G53" i="8"/>
  <c r="G54" i="8"/>
  <c r="F42" i="8"/>
  <c r="F53" i="8"/>
  <c r="F54" i="8"/>
  <c r="E42" i="8"/>
  <c r="E53" i="8"/>
  <c r="E54" i="8"/>
  <c r="H55" i="8"/>
  <c r="H32" i="8"/>
  <c r="H44" i="8"/>
  <c r="H49" i="8"/>
  <c r="H57" i="8"/>
  <c r="H8" i="8"/>
  <c r="H58" i="8"/>
  <c r="H56" i="8"/>
  <c r="G9" i="8"/>
  <c r="E13" i="8"/>
  <c r="F50" i="8"/>
  <c r="E47" i="8"/>
  <c r="H12" i="8"/>
  <c r="H15" i="8"/>
  <c r="H18" i="8"/>
  <c r="H21" i="8"/>
  <c r="H24" i="8"/>
  <c r="H27" i="8"/>
  <c r="C34" i="8"/>
  <c r="C33" i="8"/>
  <c r="C26" i="8"/>
  <c r="C25" i="8"/>
  <c r="C23" i="8"/>
  <c r="C22" i="8"/>
  <c r="C20" i="8"/>
  <c r="C19" i="8"/>
  <c r="C17" i="8"/>
  <c r="C16" i="8"/>
  <c r="E50" i="8"/>
  <c r="H34" i="8"/>
  <c r="H33" i="8"/>
  <c r="H30" i="8"/>
  <c r="H29" i="8"/>
  <c r="H26" i="8"/>
  <c r="H25" i="8"/>
  <c r="H23" i="8"/>
  <c r="H22" i="8"/>
  <c r="H20" i="8"/>
  <c r="H19" i="8"/>
  <c r="H17" i="8"/>
  <c r="H16" i="8"/>
  <c r="H14" i="8"/>
  <c r="H13" i="8"/>
  <c r="H10" i="8"/>
  <c r="H9" i="8"/>
  <c r="C30" i="8"/>
  <c r="C2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C49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4 лифта=600руб в месяц</t>
        </r>
      </text>
    </comment>
  </commentList>
</comments>
</file>

<file path=xl/sharedStrings.xml><?xml version="1.0" encoding="utf-8"?>
<sst xmlns="http://schemas.openxmlformats.org/spreadsheetml/2006/main" count="201" uniqueCount="173">
  <si>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</si>
  <si>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</si>
  <si>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</si>
  <si>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</si>
  <si>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</si>
  <si>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</si>
  <si>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</si>
  <si>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</si>
  <si>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</si>
  <si>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</si>
  <si>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</si>
  <si>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</si>
  <si>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</si>
  <si>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</si>
  <si>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</si>
  <si>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</si>
  <si>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</si>
  <si>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</si>
  <si>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</si>
  <si>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</si>
  <si>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</si>
  <si>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</si>
  <si>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</si>
  <si>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</si>
  <si>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</si>
  <si>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</si>
  <si>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</si>
  <si>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</si>
  <si>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</si>
  <si>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</si>
  <si>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</si>
  <si>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</si>
  <si>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</si>
  <si>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</si>
  <si>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</si>
  <si>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</si>
  <si>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</si>
  <si>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</si>
  <si>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</si>
  <si>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</si>
  <si>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</si>
  <si>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</si>
  <si>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</si>
  <si>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</si>
  <si>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</si>
  <si>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</si>
  <si>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</si>
  <si>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</si>
  <si>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</si>
  <si>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</si>
  <si>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</si>
  <si>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</si>
  <si>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</si>
  <si>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</si>
  <si>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</si>
  <si>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</si>
  <si>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</si>
  <si>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</si>
  <si>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</si>
  <si>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</si>
  <si>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</si>
  <si>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</si>
  <si>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</si>
  <si>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</si>
  <si>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</si>
  <si>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</si>
  <si>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</si>
  <si>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</si>
  <si>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</si>
  <si>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</si>
  <si>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</si>
  <si>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</si>
  <si>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</si>
  <si>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</si>
  <si>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</si>
  <si>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</si>
  <si>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</si>
  <si>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</si>
  <si>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в т.ч. Услуги по управлению, налоги</t>
  </si>
  <si>
    <t>Договор управления</t>
  </si>
  <si>
    <t>от 27 .04. 2005г. Серия 25 № 01277949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</si>
  <si>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</si>
  <si>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</si>
  <si>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</si>
  <si>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</si>
  <si>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</si>
  <si>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</si>
  <si>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</si>
  <si>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</si>
  <si>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>В.П. Козлов</t>
  </si>
  <si>
    <t xml:space="preserve">ООО "Управляющая компания </t>
  </si>
  <si>
    <t>Ленинского района":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</si>
  <si>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</si>
  <si>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</si>
  <si>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</si>
  <si>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</si>
  <si>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</si>
  <si>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2-265-417</t>
  </si>
  <si>
    <t>пр-кт .Красного Знамени, 98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</si>
  <si>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</si>
  <si>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</si>
  <si>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</si>
  <si>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</si>
  <si>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</si>
  <si>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</si>
  <si>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</si>
  <si>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</si>
  <si>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</si>
  <si>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</si>
  <si>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</si>
  <si>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</si>
  <si>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</si>
  <si>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</si>
  <si>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</si>
  <si>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</si>
  <si>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98 по пр-ту Красного Знамени</t>
  </si>
  <si>
    <t>ООО "Комфорт"</t>
  </si>
  <si>
    <t>ул. Красного Знамени,94</t>
  </si>
  <si>
    <t>2-222-016</t>
  </si>
  <si>
    <t>1978 год</t>
  </si>
  <si>
    <t>9 этажей</t>
  </si>
  <si>
    <t>4 подъезда</t>
  </si>
  <si>
    <t>4 лифта</t>
  </si>
  <si>
    <t>4 м/провода</t>
  </si>
  <si>
    <t>06.05.2008г.</t>
  </si>
  <si>
    <t>7 512,50 м2</t>
  </si>
  <si>
    <t>Часть 4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</si>
  <si>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</si>
  <si>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</si>
  <si>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</si>
  <si>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</si>
  <si>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</si>
  <si>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</si>
  <si>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</si>
  <si>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</si>
  <si>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</si>
  <si>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</si>
  <si>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сумма, т.р.</t>
  </si>
  <si>
    <t>обязательное страхование лифтов</t>
  </si>
  <si>
    <t>Ресо-Гарантия</t>
  </si>
  <si>
    <t>исполнитель</t>
  </si>
  <si>
    <t>1. Коммуникации на общедомовом имуществе, Ростелеком</t>
  </si>
  <si>
    <t>2. Реклама в лифтах, ООО Правильный формат</t>
  </si>
  <si>
    <t>3. Оборудование двух узлов учетаТепловой Энерг.</t>
  </si>
  <si>
    <t>обслуживание тепл. счетчиков</t>
  </si>
  <si>
    <t>ООО "Территория"</t>
  </si>
  <si>
    <t>ТеплосервисДВ</t>
  </si>
  <si>
    <t>ремонт лифта в 3 п.-замена 1АД</t>
  </si>
  <si>
    <t>Лифт ДВ</t>
  </si>
  <si>
    <t>3.Коммунальные услуги, всего:</t>
  </si>
  <si>
    <t xml:space="preserve">в том числе: </t>
  </si>
  <si>
    <t>ХВС на содержание ОИ МКД</t>
  </si>
  <si>
    <t>ГВС на содержание ОИ МКД</t>
  </si>
  <si>
    <t>эл. Энергия на содержание ОИ МКД</t>
  </si>
  <si>
    <t>Отведение сточных вод</t>
  </si>
  <si>
    <t>1 компл</t>
  </si>
  <si>
    <t>год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</si>
  <si>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</si>
  <si>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</si>
  <si>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</si>
  <si>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 xml:space="preserve"> начисления и фактическое поступление средств по статьям затрат за 2018 г.(тыс.р.)</t>
  </si>
  <si>
    <t>переходящие остатки д/ср-в на конец  2018 г.</t>
  </si>
  <si>
    <t>3. Перечень работ, выполненных по статье " текущий ремонт"  в 2018 году.</t>
  </si>
  <si>
    <t>ремонт лифта во 2 п.-замена тросов, ремонт лебедки</t>
  </si>
  <si>
    <t>ремонт станции, балки, выверка балансира в лифте 4 п.</t>
  </si>
  <si>
    <t>замена блока обь в лифте 3 п.</t>
  </si>
  <si>
    <t>приобретение 3-х фазных счетчиков Меркурий</t>
  </si>
  <si>
    <t>2 шт</t>
  </si>
  <si>
    <t>Энергосфера</t>
  </si>
  <si>
    <t>Всего: 1802,8 кв.м.</t>
  </si>
  <si>
    <t xml:space="preserve">План по статье "текущий ремонт" на 2019 год    </t>
  </si>
  <si>
    <t>Предложение Управляющей компании: 1. Ремонт ситемы электроснабжения.2. Ремонт системы ЦО,</t>
  </si>
  <si>
    <r>
      <t xml:space="preserve">ИСХ  </t>
    </r>
    <r>
      <rPr>
        <b/>
        <u/>
        <sz val="9"/>
        <color theme="1"/>
        <rFont val="Calibri"/>
        <family val="2"/>
        <charset val="204"/>
        <scheme val="minor"/>
      </rPr>
      <t xml:space="preserve"> №   126/01 от 24.01.2019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</si>
</sst>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5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6" fillId="0" borderId="0" xfId="0" applyFont="1" applyBorder="1" applyAlignment="1"/>
    <xf numFmtId="0" fontId="0" fillId="0" borderId="0" xfId="0" applyBorder="1" applyAlignment="1"/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0" xfId="0" applyFill="1" applyBorder="1" applyAlignment="1"/>
    <xf numFmtId="0" fontId="9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0" fillId="0" borderId="0" xfId="0" applyNumberFormat="1"/>
    <xf numFmtId="164" fontId="12" fillId="0" borderId="1" xfId="0" applyNumberFormat="1" applyFont="1" applyBorder="1" applyAlignment="1">
      <alignment horizontal="center"/>
    </xf>
    <xf numFmtId="164" fontId="0" fillId="0" borderId="0" xfId="0" applyNumberFormat="1"/>
    <xf numFmtId="164" fontId="9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0" fillId="0" borderId="1" xfId="0" applyNumberFormat="1" applyBorder="1"/>
    <xf numFmtId="2" fontId="9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0" fontId="4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8" fillId="0" borderId="1" xfId="0" applyFont="1" applyBorder="1"/>
    <xf numFmtId="2" fontId="3" fillId="0" borderId="1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9" fillId="3" borderId="1" xfId="0" applyFont="1" applyFill="1" applyBorder="1" applyAlignment="1"/>
    <xf numFmtId="2" fontId="9" fillId="3" borderId="1" xfId="0" applyNumberFormat="1" applyFont="1" applyFill="1" applyBorder="1" applyAlignment="1">
      <alignment horizontal="center"/>
    </xf>
    <xf numFmtId="164" fontId="9" fillId="3" borderId="1" xfId="0" applyNumberFormat="1" applyFont="1" applyFill="1" applyBorder="1" applyAlignment="1">
      <alignment horizontal="center"/>
    </xf>
    <xf numFmtId="2" fontId="9" fillId="3" borderId="1" xfId="0" applyNumberFormat="1" applyFont="1" applyFill="1" applyBorder="1" applyAlignment="1"/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8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49" fontId="10" fillId="0" borderId="8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9" fillId="3" borderId="7" xfId="0" applyFont="1" applyFill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9" fillId="3" borderId="8" xfId="0" applyFont="1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6" fillId="0" borderId="0" xfId="0" applyFont="1" applyAlignment="1">
      <alignment wrapText="1"/>
    </xf>
    <xf numFmtId="164" fontId="3" fillId="0" borderId="2" xfId="0" applyNumberFormat="1" applyFont="1" applyBorder="1" applyAlignment="1">
      <alignment horizontal="center"/>
    </xf>
    <xf numFmtId="0" fontId="0" fillId="0" borderId="8" xfId="0" applyBorder="1" applyAlignment="1"/>
    <xf numFmtId="0" fontId="3" fillId="0" borderId="2" xfId="0" applyNumberFormat="1" applyFont="1" applyBorder="1" applyAlignment="1">
      <alignment horizontal="center"/>
    </xf>
    <xf numFmtId="0" fontId="3" fillId="0" borderId="8" xfId="0" applyNumberFormat="1" applyFont="1" applyBorder="1" applyAlignment="1"/>
    <xf numFmtId="0" fontId="6" fillId="0" borderId="2" xfId="0" applyFont="1" applyBorder="1" applyAlignment="1"/>
    <xf numFmtId="164" fontId="3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9" fillId="2" borderId="2" xfId="0" applyFont="1" applyFill="1" applyBorder="1" applyAlignment="1"/>
    <xf numFmtId="0" fontId="9" fillId="2" borderId="8" xfId="0" applyFont="1" applyFill="1" applyBorder="1" applyAlignment="1"/>
    <xf numFmtId="0" fontId="7" fillId="2" borderId="10" xfId="0" applyFont="1" applyFill="1" applyBorder="1" applyAlignment="1">
      <alignment wrapText="1"/>
    </xf>
    <xf numFmtId="0" fontId="7" fillId="0" borderId="10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2" fillId="0" borderId="2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6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0" borderId="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9" fillId="0" borderId="2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164" fontId="9" fillId="0" borderId="3" xfId="0" applyNumberFormat="1" applyFont="1" applyBorder="1" applyAlignment="1">
      <alignment horizontal="center" wrapText="1"/>
    </xf>
    <xf numFmtId="164" fontId="9" fillId="0" borderId="5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164" fontId="9" fillId="0" borderId="5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abSelected="1" workbookViewId="0">
      <selection activeCell="A4" sqref="A4:XFD4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157</v>
      </c>
      <c r="C1" s="1"/>
    </row>
    <row r="2" spans="1:4" ht="15" customHeight="1" x14ac:dyDescent="0.25">
      <c r="A2" s="2" t="s">
        <v>53</v>
      </c>
      <c r="C2" s="4"/>
    </row>
    <row r="3" spans="1:4" ht="15.75" x14ac:dyDescent="0.25">
      <c r="B3" s="4" t="s">
        <v>10</v>
      </c>
      <c r="C3" s="23" t="s">
        <v>115</v>
      </c>
    </row>
    <row r="4" spans="1:4" ht="14.25" customHeight="1" x14ac:dyDescent="0.25">
      <c r="A4" s="21" t="s">
        <v>172</v>
      </c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54</v>
      </c>
      <c r="C6" s="20"/>
    </row>
    <row r="7" spans="1:4" s="22" customFormat="1" ht="12.75" customHeight="1" x14ac:dyDescent="0.25">
      <c r="A7" s="5"/>
      <c r="B7"/>
      <c r="C7"/>
      <c r="D7"/>
    </row>
    <row r="8" spans="1:4" s="3" customFormat="1" ht="15" customHeight="1" x14ac:dyDescent="0.25">
      <c r="A8" s="12" t="s">
        <v>0</v>
      </c>
      <c r="B8" s="13" t="s">
        <v>9</v>
      </c>
      <c r="C8" s="26" t="s">
        <v>51</v>
      </c>
      <c r="D8" s="9"/>
    </row>
    <row r="9" spans="1:4" s="3" customFormat="1" ht="12" customHeight="1" x14ac:dyDescent="0.25">
      <c r="A9" s="12" t="s">
        <v>1</v>
      </c>
      <c r="B9" s="13" t="s">
        <v>11</v>
      </c>
      <c r="C9" s="114" t="s">
        <v>12</v>
      </c>
      <c r="D9" s="115"/>
    </row>
    <row r="10" spans="1:4" s="3" customFormat="1" ht="24" customHeight="1" x14ac:dyDescent="0.25">
      <c r="A10" s="12" t="s">
        <v>2</v>
      </c>
      <c r="B10" s="14" t="s">
        <v>13</v>
      </c>
      <c r="C10" s="116" t="s">
        <v>80</v>
      </c>
      <c r="D10" s="117"/>
    </row>
    <row r="11" spans="1:4" s="3" customFormat="1" ht="15" customHeight="1" x14ac:dyDescent="0.25">
      <c r="A11" s="12" t="s">
        <v>3</v>
      </c>
      <c r="B11" s="13" t="s">
        <v>14</v>
      </c>
      <c r="C11" s="114" t="s">
        <v>15</v>
      </c>
      <c r="D11" s="115"/>
    </row>
    <row r="12" spans="1:4" s="3" customFormat="1" ht="16.5" customHeight="1" x14ac:dyDescent="0.25">
      <c r="A12" s="120">
        <v>5</v>
      </c>
      <c r="B12" s="120" t="s">
        <v>100</v>
      </c>
      <c r="C12" s="57" t="s">
        <v>101</v>
      </c>
      <c r="D12" s="58" t="s">
        <v>102</v>
      </c>
    </row>
    <row r="13" spans="1:4" s="3" customFormat="1" ht="14.25" customHeight="1" x14ac:dyDescent="0.25">
      <c r="A13" s="120"/>
      <c r="B13" s="120"/>
      <c r="C13" s="57" t="s">
        <v>103</v>
      </c>
      <c r="D13" s="58" t="s">
        <v>104</v>
      </c>
    </row>
    <row r="14" spans="1:4" s="3" customFormat="1" x14ac:dyDescent="0.25">
      <c r="A14" s="120"/>
      <c r="B14" s="120"/>
      <c r="C14" s="57" t="s">
        <v>105</v>
      </c>
      <c r="D14" s="58" t="s">
        <v>106</v>
      </c>
    </row>
    <row r="15" spans="1:4" s="3" customFormat="1" ht="16.5" customHeight="1" x14ac:dyDescent="0.25">
      <c r="A15" s="120"/>
      <c r="B15" s="120"/>
      <c r="C15" s="57" t="s">
        <v>107</v>
      </c>
      <c r="D15" s="58" t="s">
        <v>108</v>
      </c>
    </row>
    <row r="16" spans="1:4" s="3" customFormat="1" ht="16.5" customHeight="1" x14ac:dyDescent="0.25">
      <c r="A16" s="120"/>
      <c r="B16" s="120"/>
      <c r="C16" s="57" t="s">
        <v>109</v>
      </c>
      <c r="D16" s="58" t="s">
        <v>110</v>
      </c>
    </row>
    <row r="17" spans="1:4" s="5" customFormat="1" ht="15.75" customHeight="1" x14ac:dyDescent="0.25">
      <c r="A17" s="120"/>
      <c r="B17" s="120"/>
      <c r="C17" s="57" t="s">
        <v>111</v>
      </c>
      <c r="D17" s="58" t="s">
        <v>112</v>
      </c>
    </row>
    <row r="18" spans="1:4" s="5" customFormat="1" ht="15.75" customHeight="1" x14ac:dyDescent="0.25">
      <c r="A18" s="120"/>
      <c r="B18" s="120"/>
      <c r="C18" s="59" t="s">
        <v>113</v>
      </c>
      <c r="D18" s="58" t="s">
        <v>114</v>
      </c>
    </row>
    <row r="19" spans="1:4" ht="21.75" customHeight="1" x14ac:dyDescent="0.25">
      <c r="A19" s="12" t="s">
        <v>4</v>
      </c>
      <c r="B19" s="13" t="s">
        <v>16</v>
      </c>
      <c r="C19" s="121" t="s">
        <v>99</v>
      </c>
      <c r="D19" s="122"/>
    </row>
    <row r="20" spans="1:4" s="5" customFormat="1" ht="18" customHeight="1" x14ac:dyDescent="0.25">
      <c r="A20" s="12" t="s">
        <v>5</v>
      </c>
      <c r="B20" s="13" t="s">
        <v>17</v>
      </c>
      <c r="C20" s="123" t="s">
        <v>59</v>
      </c>
      <c r="D20" s="124"/>
    </row>
    <row r="21" spans="1:4" s="5" customFormat="1" ht="15" customHeight="1" x14ac:dyDescent="0.25">
      <c r="A21" s="12" t="s">
        <v>6</v>
      </c>
      <c r="B21" s="13" t="s">
        <v>18</v>
      </c>
      <c r="C21" s="116" t="s">
        <v>19</v>
      </c>
      <c r="D21" s="125"/>
    </row>
    <row r="22" spans="1:4" ht="13.5" customHeight="1" x14ac:dyDescent="0.25">
      <c r="A22" s="24"/>
      <c r="B22" s="25"/>
      <c r="C22" s="24"/>
      <c r="D22" s="24"/>
    </row>
    <row r="23" spans="1:4" x14ac:dyDescent="0.25">
      <c r="A23" s="8" t="s">
        <v>20</v>
      </c>
      <c r="B23" s="16"/>
      <c r="C23" s="16"/>
      <c r="D23" s="16"/>
    </row>
    <row r="24" spans="1:4" ht="12.75" customHeight="1" x14ac:dyDescent="0.25">
      <c r="A24" s="15"/>
      <c r="B24" s="16"/>
      <c r="C24" s="16"/>
      <c r="D24" s="16"/>
    </row>
    <row r="25" spans="1:4" ht="23.25" x14ac:dyDescent="0.25">
      <c r="A25" s="6"/>
      <c r="B25" s="17" t="s">
        <v>21</v>
      </c>
      <c r="C25" s="7" t="s">
        <v>22</v>
      </c>
      <c r="D25" s="56" t="s">
        <v>23</v>
      </c>
    </row>
    <row r="26" spans="1:4" ht="21.75" customHeight="1" x14ac:dyDescent="0.25">
      <c r="A26" s="111" t="s">
        <v>26</v>
      </c>
      <c r="B26" s="112"/>
      <c r="C26" s="112"/>
      <c r="D26" s="113"/>
    </row>
    <row r="27" spans="1:4" ht="12" customHeight="1" x14ac:dyDescent="0.25">
      <c r="A27" s="53"/>
      <c r="B27" s="54"/>
      <c r="C27" s="54"/>
      <c r="D27" s="55"/>
    </row>
    <row r="28" spans="1:4" x14ac:dyDescent="0.25">
      <c r="A28" s="7">
        <v>1</v>
      </c>
      <c r="B28" s="6" t="s">
        <v>145</v>
      </c>
      <c r="C28" s="6" t="s">
        <v>24</v>
      </c>
      <c r="D28" s="6" t="s">
        <v>25</v>
      </c>
    </row>
    <row r="29" spans="1:4" ht="14.25" customHeight="1" x14ac:dyDescent="0.25">
      <c r="A29" s="19" t="s">
        <v>27</v>
      </c>
      <c r="B29" s="18"/>
      <c r="C29" s="18"/>
      <c r="D29" s="18"/>
    </row>
    <row r="30" spans="1:4" ht="13.5" customHeight="1" x14ac:dyDescent="0.25">
      <c r="A30" s="7">
        <v>1</v>
      </c>
      <c r="B30" s="6" t="s">
        <v>116</v>
      </c>
      <c r="C30" s="6" t="s">
        <v>117</v>
      </c>
      <c r="D30" s="6" t="s">
        <v>118</v>
      </c>
    </row>
    <row r="31" spans="1:4" x14ac:dyDescent="0.25">
      <c r="A31" s="19" t="s">
        <v>43</v>
      </c>
      <c r="B31" s="18"/>
      <c r="C31" s="18"/>
      <c r="D31" s="18"/>
    </row>
    <row r="32" spans="1:4" x14ac:dyDescent="0.25">
      <c r="A32" s="19" t="s">
        <v>44</v>
      </c>
      <c r="B32" s="18"/>
      <c r="C32" s="18"/>
      <c r="D32" s="18"/>
    </row>
    <row r="33" spans="1:4" x14ac:dyDescent="0.25">
      <c r="A33" s="7">
        <v>1</v>
      </c>
      <c r="B33" s="6" t="s">
        <v>28</v>
      </c>
      <c r="C33" s="6" t="s">
        <v>127</v>
      </c>
      <c r="D33" s="6" t="s">
        <v>29</v>
      </c>
    </row>
    <row r="34" spans="1:4" x14ac:dyDescent="0.25">
      <c r="A34" s="19" t="s">
        <v>30</v>
      </c>
      <c r="B34" s="18"/>
      <c r="C34" s="18"/>
      <c r="D34" s="18"/>
    </row>
    <row r="35" spans="1:4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5" customHeight="1" x14ac:dyDescent="0.25">
      <c r="A36" s="19" t="s">
        <v>33</v>
      </c>
      <c r="B36" s="18"/>
      <c r="C36" s="18"/>
      <c r="D36" s="18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ht="10.5" customHeight="1" x14ac:dyDescent="0.25">
      <c r="A38" s="27"/>
      <c r="B38" s="11"/>
      <c r="C38" s="11"/>
      <c r="D38" s="11"/>
    </row>
    <row r="39" spans="1:4" x14ac:dyDescent="0.25">
      <c r="A39" s="4" t="s">
        <v>52</v>
      </c>
      <c r="B39" s="18"/>
      <c r="C39" s="18"/>
      <c r="D39" s="18"/>
    </row>
    <row r="40" spans="1:4" ht="15" customHeight="1" x14ac:dyDescent="0.25">
      <c r="A40" s="7">
        <v>1</v>
      </c>
      <c r="B40" s="6" t="s">
        <v>35</v>
      </c>
      <c r="C40" s="118" t="s">
        <v>119</v>
      </c>
      <c r="D40" s="119"/>
    </row>
    <row r="41" spans="1:4" x14ac:dyDescent="0.25">
      <c r="A41" s="7">
        <v>2</v>
      </c>
      <c r="B41" s="6" t="s">
        <v>37</v>
      </c>
      <c r="C41" s="118" t="s">
        <v>120</v>
      </c>
      <c r="D41" s="119"/>
    </row>
    <row r="42" spans="1:4" x14ac:dyDescent="0.25">
      <c r="A42" s="7">
        <v>3</v>
      </c>
      <c r="B42" s="6" t="s">
        <v>38</v>
      </c>
      <c r="C42" s="118" t="s">
        <v>121</v>
      </c>
      <c r="D42" s="119"/>
    </row>
    <row r="43" spans="1:4" ht="15" customHeight="1" x14ac:dyDescent="0.25">
      <c r="A43" s="7">
        <v>4</v>
      </c>
      <c r="B43" s="6" t="s">
        <v>36</v>
      </c>
      <c r="C43" s="118" t="s">
        <v>122</v>
      </c>
      <c r="D43" s="119"/>
    </row>
    <row r="44" spans="1:4" x14ac:dyDescent="0.25">
      <c r="A44" s="7">
        <v>5</v>
      </c>
      <c r="B44" s="6" t="s">
        <v>39</v>
      </c>
      <c r="C44" s="118" t="s">
        <v>123</v>
      </c>
      <c r="D44" s="119"/>
    </row>
    <row r="45" spans="1:4" x14ac:dyDescent="0.25">
      <c r="A45" s="7">
        <v>6</v>
      </c>
      <c r="B45" s="6" t="s">
        <v>40</v>
      </c>
      <c r="C45" s="118" t="s">
        <v>125</v>
      </c>
      <c r="D45" s="119"/>
    </row>
    <row r="46" spans="1:4" ht="15" customHeight="1" x14ac:dyDescent="0.25">
      <c r="A46" s="7">
        <v>7</v>
      </c>
      <c r="B46" s="6" t="s">
        <v>41</v>
      </c>
      <c r="C46" s="118" t="s">
        <v>87</v>
      </c>
      <c r="D46" s="119"/>
    </row>
    <row r="47" spans="1:4" x14ac:dyDescent="0.25">
      <c r="A47" s="7">
        <v>8</v>
      </c>
      <c r="B47" s="6" t="s">
        <v>42</v>
      </c>
      <c r="C47" s="118" t="s">
        <v>169</v>
      </c>
      <c r="D47" s="119"/>
    </row>
    <row r="48" spans="1:4" x14ac:dyDescent="0.25">
      <c r="A48" s="7">
        <v>9</v>
      </c>
      <c r="B48" s="6" t="s">
        <v>128</v>
      </c>
      <c r="C48" s="118">
        <v>293</v>
      </c>
      <c r="D48" s="117"/>
    </row>
    <row r="49" spans="1:4" x14ac:dyDescent="0.25">
      <c r="A49" s="7">
        <v>10</v>
      </c>
      <c r="B49" s="6" t="s">
        <v>79</v>
      </c>
      <c r="C49" s="126" t="s">
        <v>124</v>
      </c>
      <c r="D49" s="119"/>
    </row>
    <row r="50" spans="1:4" x14ac:dyDescent="0.25">
      <c r="A50" s="4"/>
    </row>
    <row r="51" spans="1:4" x14ac:dyDescent="0.25">
      <c r="A51" s="4"/>
    </row>
    <row r="53" spans="1:4" x14ac:dyDescent="0.25">
      <c r="A53" s="60"/>
      <c r="B53" s="60"/>
      <c r="C53" s="49"/>
      <c r="D53" s="61"/>
    </row>
    <row r="54" spans="1:4" x14ac:dyDescent="0.25">
      <c r="A54" s="60"/>
      <c r="B54" s="60"/>
      <c r="C54" s="49"/>
      <c r="D54" s="61"/>
    </row>
    <row r="55" spans="1:4" x14ac:dyDescent="0.25">
      <c r="A55" s="60"/>
      <c r="B55" s="60"/>
      <c r="C55" s="49"/>
      <c r="D55" s="61"/>
    </row>
    <row r="56" spans="1:4" x14ac:dyDescent="0.25">
      <c r="A56" s="60"/>
      <c r="B56" s="60"/>
      <c r="C56" s="49"/>
      <c r="D56" s="61"/>
    </row>
    <row r="57" spans="1:4" x14ac:dyDescent="0.25">
      <c r="A57" s="60"/>
      <c r="B57" s="60"/>
      <c r="C57" s="48"/>
      <c r="D57" s="61"/>
    </row>
    <row r="58" spans="1:4" x14ac:dyDescent="0.25">
      <c r="A58" s="60"/>
      <c r="B58" s="60"/>
      <c r="C58" s="62"/>
      <c r="D58" s="61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A26:D26"/>
    <mergeCell ref="C9:D9"/>
    <mergeCell ref="C10:D10"/>
    <mergeCell ref="C11:D11"/>
    <mergeCell ref="C42:D42"/>
    <mergeCell ref="C40:D40"/>
    <mergeCell ref="C41:D41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92"/>
  <sheetViews>
    <sheetView topLeftCell="A80" workbookViewId="0">
      <selection activeCell="G87" sqref="G87"/>
    </sheetView>
  </sheetViews>
  <sheetFormatPr defaultRowHeight="15" x14ac:dyDescent="0.25"/>
  <cols>
    <col min="1" max="1" width="15.85546875" customWidth="1"/>
    <col min="2" max="2" width="13.42578125" style="29" customWidth="1"/>
    <col min="3" max="3" width="8.5703125" style="44" customWidth="1"/>
    <col min="4" max="4" width="8.28515625" customWidth="1"/>
    <col min="5" max="5" width="9" customWidth="1"/>
    <col min="6" max="7" width="9.7109375" customWidth="1"/>
    <col min="8" max="8" width="12.42578125" customWidth="1"/>
  </cols>
  <sheetData>
    <row r="1" spans="1:10" x14ac:dyDescent="0.25">
      <c r="A1" s="4" t="s">
        <v>132</v>
      </c>
      <c r="B1"/>
      <c r="C1" s="35"/>
      <c r="D1" s="35"/>
    </row>
    <row r="2" spans="1:10" ht="13.5" customHeight="1" x14ac:dyDescent="0.25">
      <c r="A2" s="4" t="s">
        <v>158</v>
      </c>
      <c r="B2"/>
      <c r="C2" s="35"/>
      <c r="D2" s="35"/>
    </row>
    <row r="3" spans="1:10" ht="56.25" customHeight="1" x14ac:dyDescent="0.25">
      <c r="A3" s="157" t="s">
        <v>66</v>
      </c>
      <c r="B3" s="149"/>
      <c r="C3" s="93" t="s">
        <v>67</v>
      </c>
      <c r="D3" s="28" t="s">
        <v>68</v>
      </c>
      <c r="E3" s="28" t="s">
        <v>69</v>
      </c>
      <c r="F3" s="28" t="s">
        <v>70</v>
      </c>
      <c r="G3" s="36" t="s">
        <v>71</v>
      </c>
      <c r="H3" s="28" t="s">
        <v>72</v>
      </c>
    </row>
    <row r="4" spans="1:10" ht="25.5" customHeight="1" x14ac:dyDescent="0.25">
      <c r="A4" s="162" t="s">
        <v>159</v>
      </c>
      <c r="B4" s="130"/>
      <c r="C4" s="93"/>
      <c r="D4" s="28">
        <v>-2.62</v>
      </c>
      <c r="E4" s="28"/>
      <c r="F4" s="28"/>
      <c r="G4" s="36"/>
      <c r="H4" s="28"/>
    </row>
    <row r="5" spans="1:10" ht="15" customHeight="1" x14ac:dyDescent="0.25">
      <c r="A5" s="79" t="s">
        <v>133</v>
      </c>
      <c r="B5" s="80"/>
      <c r="C5" s="93"/>
      <c r="D5" s="95"/>
      <c r="E5" s="95"/>
      <c r="F5" s="28"/>
      <c r="G5" s="36"/>
      <c r="H5" s="28"/>
    </row>
    <row r="6" spans="1:10" ht="14.25" customHeight="1" x14ac:dyDescent="0.25">
      <c r="A6" s="79" t="s">
        <v>134</v>
      </c>
      <c r="B6" s="80"/>
      <c r="C6" s="93"/>
      <c r="D6" s="106"/>
      <c r="E6" s="95"/>
      <c r="F6" s="28"/>
      <c r="G6" s="36"/>
      <c r="H6" s="28"/>
    </row>
    <row r="7" spans="1:10" ht="17.25" customHeight="1" x14ac:dyDescent="0.25">
      <c r="A7" s="159" t="s">
        <v>160</v>
      </c>
      <c r="B7" s="151"/>
      <c r="C7" s="151"/>
      <c r="D7" s="151"/>
      <c r="E7" s="151"/>
      <c r="F7" s="151"/>
      <c r="G7" s="151"/>
      <c r="H7" s="117"/>
    </row>
    <row r="8" spans="1:10" s="4" customFormat="1" ht="17.25" customHeight="1" x14ac:dyDescent="0.25">
      <c r="A8" s="157" t="s">
        <v>73</v>
      </c>
      <c r="B8" s="149"/>
      <c r="C8" s="41">
        <v>21.13</v>
      </c>
      <c r="D8" s="74">
        <v>-339.29</v>
      </c>
      <c r="E8" s="74">
        <f>E12+E15+E18+E21+E24+E27</f>
        <v>1879.8500000000001</v>
      </c>
      <c r="F8" s="74">
        <f>F12+F15+F18+F21+F24+F27</f>
        <v>1895.0100000000002</v>
      </c>
      <c r="G8" s="74">
        <f>G12+G15+G18+G21+G24+G27</f>
        <v>1895.0100000000002</v>
      </c>
      <c r="H8" s="69">
        <f>F8-E8+D8</f>
        <v>-324.12999999999994</v>
      </c>
    </row>
    <row r="9" spans="1:10" x14ac:dyDescent="0.25">
      <c r="A9" s="37" t="s">
        <v>74</v>
      </c>
      <c r="B9" s="38"/>
      <c r="C9" s="42">
        <f>C8-C10</f>
        <v>19.016999999999999</v>
      </c>
      <c r="D9" s="64">
        <f>D8-D10</f>
        <v>-305.37</v>
      </c>
      <c r="E9" s="64">
        <f>E8-E10</f>
        <v>1691.8650000000002</v>
      </c>
      <c r="F9" s="64">
        <f t="shared" ref="F9" si="0">F8-F10</f>
        <v>1705.5090000000002</v>
      </c>
      <c r="G9" s="64">
        <f>G8-G10</f>
        <v>1705.5100000000002</v>
      </c>
      <c r="H9" s="69">
        <f t="shared" ref="H9:H10" si="1">F9-E9+D9</f>
        <v>-291.726</v>
      </c>
      <c r="J9" s="65"/>
    </row>
    <row r="10" spans="1:10" x14ac:dyDescent="0.25">
      <c r="A10" s="158" t="s">
        <v>75</v>
      </c>
      <c r="B10" s="151"/>
      <c r="C10" s="42">
        <f>C8*10%</f>
        <v>2.113</v>
      </c>
      <c r="D10" s="64">
        <v>-33.92</v>
      </c>
      <c r="E10" s="64">
        <f>E8*10%</f>
        <v>187.98500000000001</v>
      </c>
      <c r="F10" s="64">
        <f t="shared" ref="F10" si="2">F8*10%</f>
        <v>189.50100000000003</v>
      </c>
      <c r="G10" s="64">
        <v>189.5</v>
      </c>
      <c r="H10" s="69">
        <f t="shared" si="1"/>
        <v>-32.403999999999982</v>
      </c>
      <c r="J10" s="65"/>
    </row>
    <row r="11" spans="1:10" ht="12.75" customHeight="1" x14ac:dyDescent="0.25">
      <c r="A11" s="159" t="s">
        <v>76</v>
      </c>
      <c r="B11" s="152"/>
      <c r="C11" s="152"/>
      <c r="D11" s="152"/>
      <c r="E11" s="152"/>
      <c r="F11" s="152"/>
      <c r="G11" s="152"/>
      <c r="H11" s="135"/>
      <c r="J11" s="65"/>
    </row>
    <row r="12" spans="1:10" x14ac:dyDescent="0.25">
      <c r="A12" s="160" t="s">
        <v>55</v>
      </c>
      <c r="B12" s="161"/>
      <c r="C12" s="41">
        <v>5.65</v>
      </c>
      <c r="D12" s="75">
        <v>-98.96</v>
      </c>
      <c r="E12" s="75">
        <v>509.8</v>
      </c>
      <c r="F12" s="75">
        <v>516.97</v>
      </c>
      <c r="G12" s="75">
        <v>516.97</v>
      </c>
      <c r="H12" s="64">
        <f>F12-E12+D12</f>
        <v>-91.789999999999978</v>
      </c>
      <c r="J12" s="65"/>
    </row>
    <row r="13" spans="1:10" x14ac:dyDescent="0.25">
      <c r="A13" s="37" t="s">
        <v>74</v>
      </c>
      <c r="B13" s="38"/>
      <c r="C13" s="42">
        <f>C12-C14</f>
        <v>5.085</v>
      </c>
      <c r="D13" s="64">
        <f>D12-D14</f>
        <v>-89.1</v>
      </c>
      <c r="E13" s="64">
        <f>E12-E14</f>
        <v>458.82</v>
      </c>
      <c r="F13" s="64">
        <f t="shared" ref="F13:G13" si="3">F12-F14</f>
        <v>465.27300000000002</v>
      </c>
      <c r="G13" s="64">
        <f t="shared" si="3"/>
        <v>465.27300000000002</v>
      </c>
      <c r="H13" s="64">
        <f t="shared" ref="H13:H30" si="4">F13-E13+D13</f>
        <v>-82.646999999999963</v>
      </c>
    </row>
    <row r="14" spans="1:10" x14ac:dyDescent="0.25">
      <c r="A14" s="158" t="s">
        <v>75</v>
      </c>
      <c r="B14" s="151"/>
      <c r="C14" s="42">
        <f>C12*10%</f>
        <v>0.56500000000000006</v>
      </c>
      <c r="D14" s="64">
        <v>-9.86</v>
      </c>
      <c r="E14" s="64">
        <f>E12*10%</f>
        <v>50.980000000000004</v>
      </c>
      <c r="F14" s="64">
        <f t="shared" ref="F14" si="5">F12*10%</f>
        <v>51.697000000000003</v>
      </c>
      <c r="G14" s="64">
        <f t="shared" ref="G14" si="6">G12*10%</f>
        <v>51.697000000000003</v>
      </c>
      <c r="H14" s="64">
        <f t="shared" si="4"/>
        <v>-9.1430000000000007</v>
      </c>
    </row>
    <row r="15" spans="1:10" ht="23.25" customHeight="1" x14ac:dyDescent="0.25">
      <c r="A15" s="160" t="s">
        <v>45</v>
      </c>
      <c r="B15" s="161"/>
      <c r="C15" s="41">
        <v>3.45</v>
      </c>
      <c r="D15" s="75">
        <v>-60.09</v>
      </c>
      <c r="E15" s="75">
        <v>311.29000000000002</v>
      </c>
      <c r="F15" s="75">
        <v>315.76</v>
      </c>
      <c r="G15" s="75">
        <v>315.76</v>
      </c>
      <c r="H15" s="64">
        <f t="shared" si="4"/>
        <v>-55.620000000000033</v>
      </c>
    </row>
    <row r="16" spans="1:10" x14ac:dyDescent="0.25">
      <c r="A16" s="37" t="s">
        <v>74</v>
      </c>
      <c r="B16" s="38"/>
      <c r="C16" s="42">
        <f>C15-C17</f>
        <v>3.105</v>
      </c>
      <c r="D16" s="64">
        <f>D15-D17</f>
        <v>-54.080000000000005</v>
      </c>
      <c r="E16" s="64">
        <f>E15-E17</f>
        <v>280.161</v>
      </c>
      <c r="F16" s="64">
        <f t="shared" ref="F16:G16" si="7">F15-F17</f>
        <v>284.18399999999997</v>
      </c>
      <c r="G16" s="64">
        <f t="shared" si="7"/>
        <v>284.18399999999997</v>
      </c>
      <c r="H16" s="64">
        <f t="shared" si="4"/>
        <v>-50.057000000000038</v>
      </c>
    </row>
    <row r="17" spans="1:8" ht="15" customHeight="1" x14ac:dyDescent="0.25">
      <c r="A17" s="158" t="s">
        <v>75</v>
      </c>
      <c r="B17" s="151"/>
      <c r="C17" s="42">
        <f>C15*10%</f>
        <v>0.34500000000000003</v>
      </c>
      <c r="D17" s="64">
        <v>-6.01</v>
      </c>
      <c r="E17" s="64">
        <f>E15*10%</f>
        <v>31.129000000000005</v>
      </c>
      <c r="F17" s="64">
        <f t="shared" ref="F17" si="8">F15*10%</f>
        <v>31.576000000000001</v>
      </c>
      <c r="G17" s="64">
        <f t="shared" ref="G17" si="9">G15*10%</f>
        <v>31.576000000000001</v>
      </c>
      <c r="H17" s="64">
        <f t="shared" si="4"/>
        <v>-5.5630000000000042</v>
      </c>
    </row>
    <row r="18" spans="1:8" ht="14.25" customHeight="1" x14ac:dyDescent="0.25">
      <c r="A18" s="160" t="s">
        <v>56</v>
      </c>
      <c r="B18" s="161"/>
      <c r="C18" s="40">
        <v>2.37</v>
      </c>
      <c r="D18" s="75">
        <v>-41.04</v>
      </c>
      <c r="E18" s="75">
        <v>213.84</v>
      </c>
      <c r="F18" s="75">
        <v>216.9</v>
      </c>
      <c r="G18" s="75">
        <v>216.9</v>
      </c>
      <c r="H18" s="64">
        <f t="shared" si="4"/>
        <v>-37.979999999999997</v>
      </c>
    </row>
    <row r="19" spans="1:8" ht="13.5" customHeight="1" x14ac:dyDescent="0.25">
      <c r="A19" s="37" t="s">
        <v>74</v>
      </c>
      <c r="B19" s="38"/>
      <c r="C19" s="42">
        <f>C18-C20</f>
        <v>2.133</v>
      </c>
      <c r="D19" s="64">
        <f>D18-D20</f>
        <v>-36.94</v>
      </c>
      <c r="E19" s="64">
        <f>E18-E20</f>
        <v>192.45600000000002</v>
      </c>
      <c r="F19" s="64">
        <f t="shared" ref="F19:G19" si="10">F18-F20</f>
        <v>195.21</v>
      </c>
      <c r="G19" s="64">
        <f t="shared" si="10"/>
        <v>195.21</v>
      </c>
      <c r="H19" s="64">
        <f t="shared" si="4"/>
        <v>-34.186000000000007</v>
      </c>
    </row>
    <row r="20" spans="1:8" ht="12.75" customHeight="1" x14ac:dyDescent="0.25">
      <c r="A20" s="158" t="s">
        <v>75</v>
      </c>
      <c r="B20" s="151"/>
      <c r="C20" s="42">
        <f>C18*10%</f>
        <v>0.23700000000000002</v>
      </c>
      <c r="D20" s="64">
        <v>-4.0999999999999996</v>
      </c>
      <c r="E20" s="64">
        <f>E18*10%</f>
        <v>21.384</v>
      </c>
      <c r="F20" s="64">
        <f t="shared" ref="F20" si="11">F18*10%</f>
        <v>21.69</v>
      </c>
      <c r="G20" s="64">
        <f t="shared" ref="G20" si="12">G18*10%</f>
        <v>21.69</v>
      </c>
      <c r="H20" s="64">
        <f t="shared" si="4"/>
        <v>-3.7939999999999987</v>
      </c>
    </row>
    <row r="21" spans="1:8" x14ac:dyDescent="0.25">
      <c r="A21" s="160" t="s">
        <v>57</v>
      </c>
      <c r="B21" s="161"/>
      <c r="C21" s="43">
        <v>1.1100000000000001</v>
      </c>
      <c r="D21" s="64">
        <v>-17.350000000000001</v>
      </c>
      <c r="E21" s="64">
        <v>100.15</v>
      </c>
      <c r="F21" s="64">
        <v>101.59</v>
      </c>
      <c r="G21" s="64">
        <v>101.59</v>
      </c>
      <c r="H21" s="64">
        <f t="shared" si="4"/>
        <v>-15.910000000000004</v>
      </c>
    </row>
    <row r="22" spans="1:8" ht="14.25" customHeight="1" x14ac:dyDescent="0.25">
      <c r="A22" s="37" t="s">
        <v>74</v>
      </c>
      <c r="B22" s="38"/>
      <c r="C22" s="42">
        <f>C21-C23</f>
        <v>0.99900000000000011</v>
      </c>
      <c r="D22" s="64">
        <f>D21-D23</f>
        <v>-15.610000000000001</v>
      </c>
      <c r="E22" s="64">
        <f>E21-E23</f>
        <v>90.135000000000005</v>
      </c>
      <c r="F22" s="64">
        <f t="shared" ref="F22:G22" si="13">F21-F23</f>
        <v>91.430999999999997</v>
      </c>
      <c r="G22" s="64">
        <f t="shared" si="13"/>
        <v>91.430999999999997</v>
      </c>
      <c r="H22" s="64">
        <f t="shared" si="4"/>
        <v>-14.314000000000009</v>
      </c>
    </row>
    <row r="23" spans="1:8" ht="14.25" customHeight="1" x14ac:dyDescent="0.25">
      <c r="A23" s="158" t="s">
        <v>75</v>
      </c>
      <c r="B23" s="151"/>
      <c r="C23" s="42">
        <f>C21*10%</f>
        <v>0.11100000000000002</v>
      </c>
      <c r="D23" s="64">
        <v>-1.74</v>
      </c>
      <c r="E23" s="64">
        <f>E21*10%</f>
        <v>10.015000000000001</v>
      </c>
      <c r="F23" s="64">
        <f t="shared" ref="F23" si="14">F21*10%</f>
        <v>10.159000000000001</v>
      </c>
      <c r="G23" s="64">
        <f t="shared" ref="G23" si="15">G21*10%</f>
        <v>10.159000000000001</v>
      </c>
      <c r="H23" s="64">
        <f t="shared" si="4"/>
        <v>-1.5959999999999999</v>
      </c>
    </row>
    <row r="24" spans="1:8" ht="14.25" customHeight="1" x14ac:dyDescent="0.25">
      <c r="A24" s="10" t="s">
        <v>46</v>
      </c>
      <c r="B24" s="39"/>
      <c r="C24" s="43">
        <v>4.3600000000000003</v>
      </c>
      <c r="D24" s="64">
        <v>-62.17</v>
      </c>
      <c r="E24" s="64">
        <v>390.7</v>
      </c>
      <c r="F24" s="64">
        <v>390.17</v>
      </c>
      <c r="G24" s="64">
        <v>390.17</v>
      </c>
      <c r="H24" s="64">
        <f t="shared" si="4"/>
        <v>-62.699999999999974</v>
      </c>
    </row>
    <row r="25" spans="1:8" ht="14.25" customHeight="1" x14ac:dyDescent="0.25">
      <c r="A25" s="37" t="s">
        <v>74</v>
      </c>
      <c r="B25" s="38"/>
      <c r="C25" s="42">
        <f>C24-C26</f>
        <v>3.9240000000000004</v>
      </c>
      <c r="D25" s="64">
        <f>D24-D26</f>
        <v>-55.96</v>
      </c>
      <c r="E25" s="64">
        <f>E24-E26</f>
        <v>351.63</v>
      </c>
      <c r="F25" s="64">
        <f t="shared" ref="F25:G25" si="16">F24-F26</f>
        <v>351.15300000000002</v>
      </c>
      <c r="G25" s="64">
        <f t="shared" si="16"/>
        <v>351.15300000000002</v>
      </c>
      <c r="H25" s="64">
        <f t="shared" si="4"/>
        <v>-56.436999999999976</v>
      </c>
    </row>
    <row r="26" spans="1:8" x14ac:dyDescent="0.25">
      <c r="A26" s="158" t="s">
        <v>75</v>
      </c>
      <c r="B26" s="151"/>
      <c r="C26" s="42">
        <f>C24*10%</f>
        <v>0.43600000000000005</v>
      </c>
      <c r="D26" s="64">
        <v>-6.21</v>
      </c>
      <c r="E26" s="64">
        <f>E24*10%</f>
        <v>39.07</v>
      </c>
      <c r="F26" s="64">
        <f t="shared" ref="F26" si="17">F24*10%</f>
        <v>39.017000000000003</v>
      </c>
      <c r="G26" s="64">
        <f t="shared" ref="G26" si="18">G24*10%</f>
        <v>39.017000000000003</v>
      </c>
      <c r="H26" s="64">
        <f t="shared" si="4"/>
        <v>-6.2629999999999972</v>
      </c>
    </row>
    <row r="27" spans="1:8" ht="14.25" customHeight="1" x14ac:dyDescent="0.25">
      <c r="A27" s="171" t="s">
        <v>47</v>
      </c>
      <c r="B27" s="172"/>
      <c r="C27" s="175">
        <v>4.1900000000000004</v>
      </c>
      <c r="D27" s="169">
        <v>-59.68</v>
      </c>
      <c r="E27" s="169">
        <v>354.07</v>
      </c>
      <c r="F27" s="169">
        <v>353.62</v>
      </c>
      <c r="G27" s="169">
        <v>353.62</v>
      </c>
      <c r="H27" s="64">
        <f t="shared" si="4"/>
        <v>-60.129999999999988</v>
      </c>
    </row>
    <row r="28" spans="1:8" ht="0.75" hidden="1" customHeight="1" x14ac:dyDescent="0.25">
      <c r="A28" s="173"/>
      <c r="B28" s="174"/>
      <c r="C28" s="176"/>
      <c r="D28" s="170"/>
      <c r="E28" s="170"/>
      <c r="F28" s="170"/>
      <c r="G28" s="170"/>
      <c r="H28" s="76"/>
    </row>
    <row r="29" spans="1:8" x14ac:dyDescent="0.25">
      <c r="A29" s="37" t="s">
        <v>74</v>
      </c>
      <c r="B29" s="38"/>
      <c r="C29" s="42">
        <f>C27-C30</f>
        <v>3.7710000000000004</v>
      </c>
      <c r="D29" s="64">
        <f>D27-D30</f>
        <v>-53.71</v>
      </c>
      <c r="E29" s="64">
        <f>E27-E30</f>
        <v>318.65999999999997</v>
      </c>
      <c r="F29" s="64">
        <f>F27-F30</f>
        <v>318.26</v>
      </c>
      <c r="G29" s="64">
        <f>G27-G30</f>
        <v>318.26</v>
      </c>
      <c r="H29" s="64">
        <f t="shared" si="4"/>
        <v>-54.109999999999978</v>
      </c>
    </row>
    <row r="30" spans="1:8" x14ac:dyDescent="0.25">
      <c r="A30" s="158" t="s">
        <v>75</v>
      </c>
      <c r="B30" s="151"/>
      <c r="C30" s="42">
        <f>C27*10%</f>
        <v>0.41900000000000004</v>
      </c>
      <c r="D30" s="64">
        <v>-5.97</v>
      </c>
      <c r="E30" s="64">
        <v>35.409999999999997</v>
      </c>
      <c r="F30" s="64">
        <v>35.36</v>
      </c>
      <c r="G30" s="64">
        <v>35.36</v>
      </c>
      <c r="H30" s="64">
        <f t="shared" si="4"/>
        <v>-6.0199999999999969</v>
      </c>
    </row>
    <row r="31" spans="1:8" ht="6" customHeight="1" x14ac:dyDescent="0.25">
      <c r="A31" s="88"/>
      <c r="B31" s="89"/>
      <c r="C31" s="90"/>
      <c r="D31" s="91"/>
      <c r="E31" s="90"/>
      <c r="F31" s="90"/>
      <c r="G31" s="92"/>
      <c r="H31" s="87"/>
    </row>
    <row r="32" spans="1:8" s="4" customFormat="1" ht="13.5" customHeight="1" x14ac:dyDescent="0.25">
      <c r="A32" s="157" t="s">
        <v>48</v>
      </c>
      <c r="B32" s="149"/>
      <c r="C32" s="43">
        <v>7.8</v>
      </c>
      <c r="D32" s="69">
        <v>339.2</v>
      </c>
      <c r="E32" s="69">
        <v>694.76</v>
      </c>
      <c r="F32" s="69">
        <v>702.17</v>
      </c>
      <c r="G32" s="77">
        <f>G33+G34</f>
        <v>346.34000000000003</v>
      </c>
      <c r="H32" s="69">
        <f t="shared" ref="H32:H36" si="19">F32-E32-G32+D32+F32</f>
        <v>702.43999999999983</v>
      </c>
    </row>
    <row r="33" spans="1:8" ht="12.75" customHeight="1" x14ac:dyDescent="0.25">
      <c r="A33" s="37" t="s">
        <v>77</v>
      </c>
      <c r="B33" s="38"/>
      <c r="C33" s="42">
        <f>C32-C34</f>
        <v>7.02</v>
      </c>
      <c r="D33" s="64">
        <v>343.85</v>
      </c>
      <c r="E33" s="64">
        <f>E32-E34</f>
        <v>625.28399999999999</v>
      </c>
      <c r="F33" s="64">
        <f t="shared" ref="F33" si="20">F32-F34</f>
        <v>631.95299999999997</v>
      </c>
      <c r="G33" s="78">
        <v>276.12</v>
      </c>
      <c r="H33" s="69">
        <f t="shared" si="19"/>
        <v>706.35199999999998</v>
      </c>
    </row>
    <row r="34" spans="1:8" ht="12.75" customHeight="1" x14ac:dyDescent="0.25">
      <c r="A34" s="158" t="s">
        <v>75</v>
      </c>
      <c r="B34" s="151"/>
      <c r="C34" s="42">
        <f>C32*10%</f>
        <v>0.78</v>
      </c>
      <c r="D34" s="64">
        <v>-4.6500000000000004</v>
      </c>
      <c r="E34" s="64">
        <f>E32*10%</f>
        <v>69.475999999999999</v>
      </c>
      <c r="F34" s="64">
        <f t="shared" ref="F34" si="21">F32*10%</f>
        <v>70.216999999999999</v>
      </c>
      <c r="G34" s="64">
        <v>70.22</v>
      </c>
      <c r="H34" s="69">
        <f t="shared" si="19"/>
        <v>-3.9120000000000061</v>
      </c>
    </row>
    <row r="35" spans="1:8" ht="12.75" customHeight="1" x14ac:dyDescent="0.25">
      <c r="A35" s="102"/>
      <c r="B35" s="103"/>
      <c r="C35" s="42"/>
      <c r="D35" s="64"/>
      <c r="E35" s="64"/>
      <c r="F35" s="64"/>
      <c r="G35" s="64"/>
      <c r="H35" s="69"/>
    </row>
    <row r="36" spans="1:8" ht="12.75" customHeight="1" x14ac:dyDescent="0.25">
      <c r="A36" s="153" t="s">
        <v>149</v>
      </c>
      <c r="B36" s="149"/>
      <c r="C36" s="42"/>
      <c r="D36" s="69">
        <v>-21.6</v>
      </c>
      <c r="E36" s="69">
        <f>E38+E39+E40+E41</f>
        <v>220.59999999999997</v>
      </c>
      <c r="F36" s="69">
        <f>F38+F39+F40+F41</f>
        <v>218.76000000000002</v>
      </c>
      <c r="G36" s="69">
        <v>218.76</v>
      </c>
      <c r="H36" s="69">
        <f t="shared" si="19"/>
        <v>-23.439999999999912</v>
      </c>
    </row>
    <row r="37" spans="1:8" ht="12.75" customHeight="1" x14ac:dyDescent="0.25">
      <c r="A37" s="37" t="s">
        <v>150</v>
      </c>
      <c r="B37" s="101"/>
      <c r="C37" s="42"/>
      <c r="D37" s="64"/>
      <c r="E37" s="64"/>
      <c r="F37" s="64"/>
      <c r="G37" s="64"/>
      <c r="H37" s="69"/>
    </row>
    <row r="38" spans="1:8" ht="12.75" customHeight="1" x14ac:dyDescent="0.25">
      <c r="A38" s="180" t="s">
        <v>151</v>
      </c>
      <c r="B38" s="181"/>
      <c r="C38" s="42"/>
      <c r="D38" s="64">
        <v>0</v>
      </c>
      <c r="E38" s="64">
        <v>9.02</v>
      </c>
      <c r="F38" s="64">
        <v>9.26</v>
      </c>
      <c r="G38" s="64">
        <v>9.26</v>
      </c>
      <c r="H38" s="69"/>
    </row>
    <row r="39" spans="1:8" s="4" customFormat="1" ht="12.75" customHeight="1" x14ac:dyDescent="0.25">
      <c r="A39" s="180" t="s">
        <v>152</v>
      </c>
      <c r="B39" s="181"/>
      <c r="C39" s="83"/>
      <c r="D39" s="84">
        <v>0</v>
      </c>
      <c r="E39" s="83">
        <v>45.66</v>
      </c>
      <c r="F39" s="83">
        <v>47.59</v>
      </c>
      <c r="G39" s="83">
        <v>47.59</v>
      </c>
      <c r="H39" s="85"/>
    </row>
    <row r="40" spans="1:8" s="4" customFormat="1" ht="12.75" customHeight="1" x14ac:dyDescent="0.25">
      <c r="A40" s="180" t="s">
        <v>153</v>
      </c>
      <c r="B40" s="181"/>
      <c r="C40" s="83"/>
      <c r="D40" s="84">
        <v>0</v>
      </c>
      <c r="E40" s="83">
        <v>157.41999999999999</v>
      </c>
      <c r="F40" s="83">
        <v>153.33000000000001</v>
      </c>
      <c r="G40" s="83">
        <v>153.33000000000001</v>
      </c>
      <c r="H40" s="85"/>
    </row>
    <row r="41" spans="1:8" s="4" customFormat="1" ht="12.75" customHeight="1" x14ac:dyDescent="0.25">
      <c r="A41" s="182" t="s">
        <v>154</v>
      </c>
      <c r="B41" s="181"/>
      <c r="C41" s="83"/>
      <c r="D41" s="84">
        <v>0</v>
      </c>
      <c r="E41" s="83">
        <v>8.5</v>
      </c>
      <c r="F41" s="83">
        <v>8.58</v>
      </c>
      <c r="G41" s="83">
        <v>8.58</v>
      </c>
      <c r="H41" s="85"/>
    </row>
    <row r="42" spans="1:8" s="4" customFormat="1" ht="12.75" customHeight="1" x14ac:dyDescent="0.25">
      <c r="A42" s="81" t="s">
        <v>129</v>
      </c>
      <c r="B42" s="82"/>
      <c r="C42" s="83"/>
      <c r="D42" s="84"/>
      <c r="E42" s="83">
        <f>E8+E32+E36</f>
        <v>2795.21</v>
      </c>
      <c r="F42" s="83">
        <f t="shared" ref="F42:G42" si="22">F8+F32+F36</f>
        <v>2815.9400000000005</v>
      </c>
      <c r="G42" s="83">
        <f t="shared" si="22"/>
        <v>2460.1100000000006</v>
      </c>
      <c r="H42" s="85"/>
    </row>
    <row r="43" spans="1:8" s="4" customFormat="1" ht="12.75" customHeight="1" x14ac:dyDescent="0.25">
      <c r="A43" s="81" t="s">
        <v>130</v>
      </c>
      <c r="B43" s="82"/>
      <c r="C43" s="83"/>
      <c r="D43" s="84"/>
      <c r="E43" s="83"/>
      <c r="F43" s="83"/>
      <c r="G43" s="84"/>
      <c r="H43" s="85"/>
    </row>
    <row r="44" spans="1:8" ht="8.25" customHeight="1" x14ac:dyDescent="0.25">
      <c r="A44" s="163" t="s">
        <v>141</v>
      </c>
      <c r="B44" s="164"/>
      <c r="C44" s="177">
        <v>700</v>
      </c>
      <c r="D44" s="177">
        <v>15.68</v>
      </c>
      <c r="E44" s="177">
        <v>8.4</v>
      </c>
      <c r="F44" s="177">
        <v>8.4</v>
      </c>
      <c r="G44" s="177">
        <v>1.43</v>
      </c>
      <c r="H44" s="177">
        <f>F44-G44+D44</f>
        <v>22.65</v>
      </c>
    </row>
    <row r="45" spans="1:8" ht="8.25" customHeight="1" x14ac:dyDescent="0.25">
      <c r="A45" s="165"/>
      <c r="B45" s="166"/>
      <c r="C45" s="178"/>
      <c r="D45" s="178"/>
      <c r="E45" s="178"/>
      <c r="F45" s="178"/>
      <c r="G45" s="178"/>
      <c r="H45" s="178"/>
    </row>
    <row r="46" spans="1:8" ht="4.5" customHeight="1" x14ac:dyDescent="0.25">
      <c r="A46" s="167"/>
      <c r="B46" s="168"/>
      <c r="C46" s="179"/>
      <c r="D46" s="179"/>
      <c r="E46" s="179"/>
      <c r="F46" s="179"/>
      <c r="G46" s="179"/>
      <c r="H46" s="179"/>
    </row>
    <row r="47" spans="1:8" ht="6" customHeight="1" x14ac:dyDescent="0.25">
      <c r="A47" s="171" t="s">
        <v>58</v>
      </c>
      <c r="B47" s="172"/>
      <c r="C47" s="139">
        <v>0</v>
      </c>
      <c r="D47" s="145">
        <v>0</v>
      </c>
      <c r="E47" s="139">
        <f>E44*17%</f>
        <v>1.4280000000000002</v>
      </c>
      <c r="F47" s="145">
        <v>1.43</v>
      </c>
      <c r="G47" s="183">
        <v>1.43</v>
      </c>
      <c r="H47" s="145">
        <v>0</v>
      </c>
    </row>
    <row r="48" spans="1:8" ht="6.75" customHeight="1" x14ac:dyDescent="0.25">
      <c r="A48" s="173"/>
      <c r="B48" s="174"/>
      <c r="C48" s="140"/>
      <c r="D48" s="146"/>
      <c r="E48" s="140"/>
      <c r="F48" s="146"/>
      <c r="G48" s="184"/>
      <c r="H48" s="146"/>
    </row>
    <row r="49" spans="1:9" s="4" customFormat="1" ht="24" customHeight="1" x14ac:dyDescent="0.25">
      <c r="A49" s="155" t="s">
        <v>142</v>
      </c>
      <c r="B49" s="130"/>
      <c r="C49" s="43">
        <v>150</v>
      </c>
      <c r="D49" s="63">
        <v>19</v>
      </c>
      <c r="E49" s="63">
        <v>5.4</v>
      </c>
      <c r="F49" s="63">
        <v>5.4</v>
      </c>
      <c r="G49" s="68">
        <v>0.92</v>
      </c>
      <c r="H49" s="69">
        <f>F49-E49+D49+F49-G49</f>
        <v>23.479999999999997</v>
      </c>
    </row>
    <row r="50" spans="1:9" ht="15.75" customHeight="1" x14ac:dyDescent="0.25">
      <c r="A50" s="171" t="s">
        <v>78</v>
      </c>
      <c r="B50" s="172"/>
      <c r="C50" s="139">
        <v>25</v>
      </c>
      <c r="D50" s="145"/>
      <c r="E50" s="139">
        <f>E49*17%</f>
        <v>0.91800000000000015</v>
      </c>
      <c r="F50" s="139">
        <f t="shared" ref="F50" si="23">F49*17%</f>
        <v>0.91800000000000015</v>
      </c>
      <c r="G50" s="139">
        <v>0.92</v>
      </c>
      <c r="H50" s="145">
        <v>0</v>
      </c>
    </row>
    <row r="51" spans="1:9" ht="1.5" customHeight="1" x14ac:dyDescent="0.25">
      <c r="A51" s="173"/>
      <c r="B51" s="174"/>
      <c r="C51" s="140"/>
      <c r="D51" s="146"/>
      <c r="E51" s="140"/>
      <c r="F51" s="140"/>
      <c r="G51" s="140"/>
      <c r="H51" s="146"/>
    </row>
    <row r="52" spans="1:9" ht="22.5" customHeight="1" x14ac:dyDescent="0.25">
      <c r="A52" s="155" t="s">
        <v>143</v>
      </c>
      <c r="B52" s="156"/>
      <c r="C52" s="98"/>
      <c r="D52" s="99">
        <v>-15.61</v>
      </c>
      <c r="E52" s="98">
        <v>0</v>
      </c>
      <c r="F52" s="98">
        <v>32.81</v>
      </c>
      <c r="G52" s="98">
        <v>32.81</v>
      </c>
      <c r="H52" s="100">
        <f>F52-E52+D52+F52-G52</f>
        <v>17.200000000000003</v>
      </c>
    </row>
    <row r="53" spans="1:9" ht="14.25" customHeight="1" x14ac:dyDescent="0.25">
      <c r="A53" s="141" t="s">
        <v>131</v>
      </c>
      <c r="B53" s="142"/>
      <c r="C53" s="83"/>
      <c r="D53" s="86"/>
      <c r="E53" s="83">
        <f>E44+E49+E52</f>
        <v>13.8</v>
      </c>
      <c r="F53" s="83">
        <f t="shared" ref="F53:G53" si="24">F44+F49+F52</f>
        <v>46.61</v>
      </c>
      <c r="G53" s="83">
        <f t="shared" si="24"/>
        <v>35.160000000000004</v>
      </c>
      <c r="H53" s="86"/>
    </row>
    <row r="54" spans="1:9" ht="14.25" customHeight="1" x14ac:dyDescent="0.25">
      <c r="A54" s="153" t="s">
        <v>135</v>
      </c>
      <c r="B54" s="154"/>
      <c r="C54" s="7"/>
      <c r="D54" s="7"/>
      <c r="E54" s="43">
        <f>E42+E53</f>
        <v>2809.01</v>
      </c>
      <c r="F54" s="43">
        <f t="shared" ref="F54:G54" si="25">F42+F53</f>
        <v>2862.5500000000006</v>
      </c>
      <c r="G54" s="43">
        <f t="shared" si="25"/>
        <v>2495.2700000000004</v>
      </c>
      <c r="H54" s="7"/>
    </row>
    <row r="55" spans="1:9" ht="15" customHeight="1" x14ac:dyDescent="0.25">
      <c r="A55" s="127" t="s">
        <v>136</v>
      </c>
      <c r="B55" s="132"/>
      <c r="C55" s="104"/>
      <c r="D55" s="104">
        <v>-2.62</v>
      </c>
      <c r="E55" s="105"/>
      <c r="F55" s="105"/>
      <c r="G55" s="104"/>
      <c r="H55" s="106">
        <f>F54-E54+D55+F54-G54</f>
        <v>418.20000000000073</v>
      </c>
      <c r="I55" s="67"/>
    </row>
    <row r="56" spans="1:9" ht="22.5" customHeight="1" x14ac:dyDescent="0.25">
      <c r="A56" s="127" t="s">
        <v>161</v>
      </c>
      <c r="B56" s="127"/>
      <c r="C56" s="107"/>
      <c r="D56" s="110"/>
      <c r="E56" s="108"/>
      <c r="F56" s="109"/>
      <c r="G56" s="109"/>
      <c r="H56" s="108">
        <f>H57+H58</f>
        <v>418.2</v>
      </c>
    </row>
    <row r="57" spans="1:9" ht="16.5" customHeight="1" x14ac:dyDescent="0.25">
      <c r="A57" s="127" t="s">
        <v>133</v>
      </c>
      <c r="B57" s="131"/>
      <c r="C57" s="107"/>
      <c r="D57" s="107"/>
      <c r="E57" s="108"/>
      <c r="F57" s="109"/>
      <c r="G57" s="109"/>
      <c r="H57" s="109">
        <f>H32+H44+H49</f>
        <v>748.56999999999982</v>
      </c>
    </row>
    <row r="58" spans="1:9" ht="15.75" customHeight="1" x14ac:dyDescent="0.25">
      <c r="A58" s="127" t="s">
        <v>134</v>
      </c>
      <c r="B58" s="132"/>
      <c r="C58" s="107"/>
      <c r="D58" s="107"/>
      <c r="E58" s="108"/>
      <c r="F58" s="109"/>
      <c r="G58" s="109"/>
      <c r="H58" s="108">
        <f>H8+H36+H52</f>
        <v>-330.36999999999983</v>
      </c>
      <c r="I58" s="65"/>
    </row>
    <row r="59" spans="1:9" ht="28.5" customHeight="1" x14ac:dyDescent="0.25">
      <c r="A59" s="143"/>
      <c r="B59" s="144"/>
      <c r="C59" s="144"/>
      <c r="D59" s="144"/>
      <c r="E59" s="144"/>
      <c r="F59" s="144"/>
      <c r="G59" s="144"/>
      <c r="H59" s="144"/>
    </row>
    <row r="60" spans="1:9" ht="22.5" customHeight="1" x14ac:dyDescent="0.25">
      <c r="A60" s="20" t="s">
        <v>162</v>
      </c>
      <c r="D60" s="22"/>
      <c r="E60" s="22"/>
      <c r="F60" s="22"/>
      <c r="G60" s="22"/>
    </row>
    <row r="61" spans="1:9" x14ac:dyDescent="0.25">
      <c r="A61" s="150" t="s">
        <v>60</v>
      </c>
      <c r="B61" s="151"/>
      <c r="C61" s="151"/>
      <c r="D61" s="117"/>
      <c r="E61" s="30" t="s">
        <v>61</v>
      </c>
      <c r="F61" s="30" t="s">
        <v>62</v>
      </c>
      <c r="G61" s="30" t="s">
        <v>137</v>
      </c>
      <c r="H61" s="94" t="s">
        <v>140</v>
      </c>
    </row>
    <row r="62" spans="1:9" ht="17.25" customHeight="1" x14ac:dyDescent="0.25">
      <c r="A62" s="128" t="s">
        <v>138</v>
      </c>
      <c r="B62" s="129"/>
      <c r="C62" s="129"/>
      <c r="D62" s="130"/>
      <c r="E62" s="31">
        <v>43191</v>
      </c>
      <c r="F62" s="30">
        <v>4</v>
      </c>
      <c r="G62" s="32">
        <v>2.44</v>
      </c>
      <c r="H62" s="94" t="s">
        <v>139</v>
      </c>
    </row>
    <row r="63" spans="1:9" ht="17.25" customHeight="1" x14ac:dyDescent="0.25">
      <c r="A63" s="128" t="s">
        <v>144</v>
      </c>
      <c r="B63" s="129"/>
      <c r="C63" s="129"/>
      <c r="D63" s="130"/>
      <c r="E63" s="31" t="s">
        <v>156</v>
      </c>
      <c r="F63" s="30"/>
      <c r="G63" s="32">
        <v>60</v>
      </c>
      <c r="H63" s="94" t="s">
        <v>146</v>
      </c>
    </row>
    <row r="64" spans="1:9" ht="17.25" customHeight="1" x14ac:dyDescent="0.25">
      <c r="A64" s="128" t="s">
        <v>147</v>
      </c>
      <c r="B64" s="129"/>
      <c r="C64" s="129"/>
      <c r="D64" s="130"/>
      <c r="E64" s="31">
        <v>43191</v>
      </c>
      <c r="F64" s="30">
        <v>1</v>
      </c>
      <c r="G64" s="32">
        <v>44.09</v>
      </c>
      <c r="H64" s="94" t="s">
        <v>148</v>
      </c>
    </row>
    <row r="65" spans="1:9" ht="17.25" customHeight="1" x14ac:dyDescent="0.25">
      <c r="A65" s="128" t="s">
        <v>163</v>
      </c>
      <c r="B65" s="129"/>
      <c r="C65" s="129"/>
      <c r="D65" s="130"/>
      <c r="E65" s="31">
        <v>43191</v>
      </c>
      <c r="F65" s="30" t="s">
        <v>155</v>
      </c>
      <c r="G65" s="32">
        <v>68.77</v>
      </c>
      <c r="H65" s="94" t="s">
        <v>148</v>
      </c>
    </row>
    <row r="66" spans="1:9" ht="17.25" customHeight="1" x14ac:dyDescent="0.25">
      <c r="A66" s="128" t="s">
        <v>164</v>
      </c>
      <c r="B66" s="129"/>
      <c r="C66" s="129"/>
      <c r="D66" s="130"/>
      <c r="E66" s="31">
        <v>43313</v>
      </c>
      <c r="F66" s="30" t="s">
        <v>155</v>
      </c>
      <c r="G66" s="32">
        <v>40.549999999999997</v>
      </c>
      <c r="H66" s="94" t="s">
        <v>148</v>
      </c>
    </row>
    <row r="67" spans="1:9" ht="17.25" customHeight="1" x14ac:dyDescent="0.25">
      <c r="A67" s="128" t="s">
        <v>165</v>
      </c>
      <c r="B67" s="129"/>
      <c r="C67" s="129"/>
      <c r="D67" s="130"/>
      <c r="E67" s="31">
        <v>43313</v>
      </c>
      <c r="F67" s="30" t="s">
        <v>155</v>
      </c>
      <c r="G67" s="32">
        <v>51.19</v>
      </c>
      <c r="H67" s="94" t="s">
        <v>148</v>
      </c>
    </row>
    <row r="68" spans="1:9" ht="17.25" customHeight="1" x14ac:dyDescent="0.25">
      <c r="A68" s="128" t="s">
        <v>166</v>
      </c>
      <c r="B68" s="129"/>
      <c r="C68" s="129"/>
      <c r="D68" s="130"/>
      <c r="E68" s="31">
        <v>43344</v>
      </c>
      <c r="F68" s="30" t="s">
        <v>167</v>
      </c>
      <c r="G68" s="32">
        <v>9.08</v>
      </c>
      <c r="H68" s="94" t="s">
        <v>168</v>
      </c>
    </row>
    <row r="69" spans="1:9" x14ac:dyDescent="0.25">
      <c r="A69" s="147" t="s">
        <v>7</v>
      </c>
      <c r="B69" s="148"/>
      <c r="C69" s="148"/>
      <c r="D69" s="149"/>
      <c r="E69" s="31"/>
      <c r="F69" s="30"/>
      <c r="G69" s="66">
        <f>SUM(G62:G68)</f>
        <v>276.12</v>
      </c>
      <c r="H69" s="94"/>
      <c r="I69" s="67"/>
    </row>
    <row r="70" spans="1:9" x14ac:dyDescent="0.25">
      <c r="A70" s="48"/>
      <c r="B70" s="49"/>
      <c r="C70" s="49"/>
      <c r="D70" s="49"/>
      <c r="E70" s="50"/>
      <c r="F70" s="51"/>
      <c r="G70" s="52"/>
    </row>
    <row r="71" spans="1:9" x14ac:dyDescent="0.25">
      <c r="A71" s="20" t="s">
        <v>49</v>
      </c>
      <c r="D71" s="22"/>
      <c r="E71" s="22"/>
      <c r="F71" s="22"/>
      <c r="G71" s="22"/>
    </row>
    <row r="72" spans="1:9" x14ac:dyDescent="0.25">
      <c r="A72" s="20" t="s">
        <v>50</v>
      </c>
      <c r="D72" s="22"/>
      <c r="E72" s="22"/>
      <c r="F72" s="22"/>
      <c r="G72" s="22"/>
    </row>
    <row r="73" spans="1:9" ht="23.25" customHeight="1" x14ac:dyDescent="0.25">
      <c r="A73" s="150" t="s">
        <v>64</v>
      </c>
      <c r="B73" s="151"/>
      <c r="C73" s="151"/>
      <c r="D73" s="151"/>
      <c r="E73" s="117"/>
      <c r="F73" s="34" t="s">
        <v>62</v>
      </c>
      <c r="G73" s="33" t="s">
        <v>63</v>
      </c>
    </row>
    <row r="74" spans="1:9" x14ac:dyDescent="0.25">
      <c r="A74" s="138" t="s">
        <v>65</v>
      </c>
      <c r="B74" s="152"/>
      <c r="C74" s="152"/>
      <c r="D74" s="152"/>
      <c r="E74" s="135"/>
      <c r="F74" s="30">
        <v>9</v>
      </c>
      <c r="G74" s="30">
        <v>4792.1899999999996</v>
      </c>
    </row>
    <row r="75" spans="1:9" x14ac:dyDescent="0.25">
      <c r="A75" s="22"/>
      <c r="D75" s="22"/>
      <c r="E75" s="22"/>
      <c r="F75" s="22"/>
      <c r="G75" s="22"/>
    </row>
    <row r="76" spans="1:9" s="4" customFormat="1" x14ac:dyDescent="0.25">
      <c r="A76" s="20" t="s">
        <v>81</v>
      </c>
      <c r="B76" s="45"/>
      <c r="C76" s="46"/>
      <c r="D76" s="20"/>
      <c r="E76" s="20"/>
      <c r="F76" s="20"/>
      <c r="G76" s="20"/>
    </row>
    <row r="77" spans="1:9" x14ac:dyDescent="0.25">
      <c r="A77" s="138" t="s">
        <v>82</v>
      </c>
      <c r="B77" s="135"/>
      <c r="C77" s="134" t="s">
        <v>83</v>
      </c>
      <c r="D77" s="135"/>
      <c r="E77" s="30" t="s">
        <v>84</v>
      </c>
      <c r="F77" s="30" t="s">
        <v>85</v>
      </c>
      <c r="G77" s="30" t="s">
        <v>86</v>
      </c>
    </row>
    <row r="78" spans="1:9" x14ac:dyDescent="0.25">
      <c r="A78" s="47" t="s">
        <v>98</v>
      </c>
      <c r="B78" s="7"/>
      <c r="C78" s="136" t="s">
        <v>87</v>
      </c>
      <c r="D78" s="137"/>
      <c r="E78" s="7">
        <v>3</v>
      </c>
      <c r="F78" s="7" t="s">
        <v>87</v>
      </c>
      <c r="G78" s="7" t="s">
        <v>87</v>
      </c>
    </row>
    <row r="80" spans="1:9" x14ac:dyDescent="0.25">
      <c r="A80" s="20" t="s">
        <v>126</v>
      </c>
      <c r="E80" s="35"/>
      <c r="F80" s="70"/>
      <c r="G80" s="35"/>
    </row>
    <row r="81" spans="1:7" x14ac:dyDescent="0.25">
      <c r="A81" s="20" t="s">
        <v>170</v>
      </c>
      <c r="B81" s="71"/>
      <c r="C81" s="72"/>
      <c r="D81" s="20"/>
      <c r="E81" s="35"/>
      <c r="F81" s="70"/>
      <c r="G81" s="35"/>
    </row>
    <row r="82" spans="1:7" ht="31.5" customHeight="1" x14ac:dyDescent="0.25">
      <c r="A82" s="133" t="s">
        <v>171</v>
      </c>
      <c r="B82" s="133"/>
      <c r="C82" s="133"/>
      <c r="D82" s="133"/>
      <c r="E82" s="133"/>
      <c r="F82" s="133"/>
      <c r="G82" s="133"/>
    </row>
    <row r="83" spans="1:7" x14ac:dyDescent="0.25">
      <c r="A83" s="73"/>
      <c r="B83" s="73"/>
      <c r="C83" s="73"/>
      <c r="D83" s="73"/>
      <c r="E83" s="73"/>
      <c r="F83" s="73"/>
      <c r="G83" s="73"/>
    </row>
    <row r="84" spans="1:7" x14ac:dyDescent="0.25">
      <c r="A84" s="73"/>
      <c r="B84" s="73"/>
      <c r="C84" s="73"/>
      <c r="D84" s="73"/>
      <c r="E84" s="73"/>
      <c r="F84" s="73"/>
      <c r="G84" s="73"/>
    </row>
    <row r="85" spans="1:7" x14ac:dyDescent="0.25">
      <c r="A85" s="22" t="s">
        <v>88</v>
      </c>
      <c r="B85" s="96"/>
      <c r="C85" s="97"/>
      <c r="D85" s="22"/>
      <c r="E85" s="22" t="s">
        <v>89</v>
      </c>
      <c r="F85" s="22"/>
    </row>
    <row r="86" spans="1:7" x14ac:dyDescent="0.25">
      <c r="A86" s="22" t="s">
        <v>90</v>
      </c>
      <c r="B86" s="96"/>
      <c r="C86" s="97"/>
      <c r="D86" s="22"/>
      <c r="E86" s="22"/>
      <c r="F86" s="22"/>
    </row>
    <row r="87" spans="1:7" x14ac:dyDescent="0.25">
      <c r="A87" s="22" t="s">
        <v>91</v>
      </c>
      <c r="B87" s="96"/>
      <c r="C87" s="97"/>
      <c r="D87" s="22"/>
      <c r="E87" s="22"/>
      <c r="F87" s="22"/>
    </row>
    <row r="88" spans="1:7" x14ac:dyDescent="0.25">
      <c r="A88" s="22"/>
      <c r="B88" s="96"/>
      <c r="C88" s="97"/>
      <c r="D88" s="22"/>
      <c r="E88" s="22"/>
      <c r="F88" s="22"/>
    </row>
    <row r="89" spans="1:7" x14ac:dyDescent="0.25">
      <c r="A89" s="22" t="s">
        <v>92</v>
      </c>
      <c r="B89" s="96"/>
      <c r="C89" s="97"/>
      <c r="D89" s="22"/>
      <c r="E89" s="22"/>
      <c r="F89" s="22"/>
    </row>
    <row r="90" spans="1:7" x14ac:dyDescent="0.25">
      <c r="A90" s="22" t="s">
        <v>93</v>
      </c>
      <c r="B90" s="96"/>
      <c r="C90" s="97" t="s">
        <v>25</v>
      </c>
      <c r="D90" s="22"/>
      <c r="E90" s="22"/>
      <c r="F90" s="22"/>
    </row>
    <row r="91" spans="1:7" x14ac:dyDescent="0.25">
      <c r="A91" s="22" t="s">
        <v>94</v>
      </c>
      <c r="B91" s="96"/>
      <c r="C91" s="97" t="s">
        <v>95</v>
      </c>
      <c r="D91" s="22"/>
      <c r="E91" s="22"/>
      <c r="F91" s="22"/>
    </row>
    <row r="92" spans="1:7" x14ac:dyDescent="0.25">
      <c r="A92" s="22" t="s">
        <v>96</v>
      </c>
      <c r="B92" s="96"/>
      <c r="C92" s="97" t="s">
        <v>97</v>
      </c>
      <c r="D92" s="22"/>
      <c r="E92" s="22"/>
      <c r="F92" s="22"/>
    </row>
  </sheetData>
  <mergeCells count="74">
    <mergeCell ref="A68:D68"/>
    <mergeCell ref="A49:B49"/>
    <mergeCell ref="H44:H46"/>
    <mergeCell ref="A50:B51"/>
    <mergeCell ref="C50:C51"/>
    <mergeCell ref="D50:D51"/>
    <mergeCell ref="E50:E51"/>
    <mergeCell ref="F50:F51"/>
    <mergeCell ref="G44:G46"/>
    <mergeCell ref="A47:B48"/>
    <mergeCell ref="C47:C48"/>
    <mergeCell ref="D47:D48"/>
    <mergeCell ref="E47:E48"/>
    <mergeCell ref="F47:F48"/>
    <mergeCell ref="G47:G48"/>
    <mergeCell ref="H47:H48"/>
    <mergeCell ref="A44:B46"/>
    <mergeCell ref="G27:G28"/>
    <mergeCell ref="A26:B26"/>
    <mergeCell ref="A27:B28"/>
    <mergeCell ref="C27:C28"/>
    <mergeCell ref="D27:D28"/>
    <mergeCell ref="E27:E28"/>
    <mergeCell ref="F27:F28"/>
    <mergeCell ref="C44:C46"/>
    <mergeCell ref="D44:D46"/>
    <mergeCell ref="E44:E46"/>
    <mergeCell ref="F44:F46"/>
    <mergeCell ref="A38:B38"/>
    <mergeCell ref="A39:B39"/>
    <mergeCell ref="A40:B40"/>
    <mergeCell ref="A41:B41"/>
    <mergeCell ref="A23:B23"/>
    <mergeCell ref="A30:B30"/>
    <mergeCell ref="A32:B32"/>
    <mergeCell ref="A34:B34"/>
    <mergeCell ref="A36:B36"/>
    <mergeCell ref="A14:B14"/>
    <mergeCell ref="A15:B15"/>
    <mergeCell ref="A17:B17"/>
    <mergeCell ref="A18:B18"/>
    <mergeCell ref="A21:B21"/>
    <mergeCell ref="A20:B20"/>
    <mergeCell ref="A3:B3"/>
    <mergeCell ref="A8:B8"/>
    <mergeCell ref="A10:B10"/>
    <mergeCell ref="A11:H11"/>
    <mergeCell ref="A12:B12"/>
    <mergeCell ref="A4:B4"/>
    <mergeCell ref="A7:H7"/>
    <mergeCell ref="A82:G82"/>
    <mergeCell ref="C77:D77"/>
    <mergeCell ref="C78:D78"/>
    <mergeCell ref="A77:B77"/>
    <mergeCell ref="G50:G51"/>
    <mergeCell ref="A53:B53"/>
    <mergeCell ref="A59:H59"/>
    <mergeCell ref="H50:H51"/>
    <mergeCell ref="A69:D69"/>
    <mergeCell ref="A73:E73"/>
    <mergeCell ref="A74:E74"/>
    <mergeCell ref="A61:D61"/>
    <mergeCell ref="A62:D62"/>
    <mergeCell ref="A54:B54"/>
    <mergeCell ref="A55:B55"/>
    <mergeCell ref="A52:B52"/>
    <mergeCell ref="A56:B56"/>
    <mergeCell ref="A66:D66"/>
    <mergeCell ref="A67:D67"/>
    <mergeCell ref="A57:B57"/>
    <mergeCell ref="A58:B58"/>
    <mergeCell ref="A63:D63"/>
    <mergeCell ref="A64:D64"/>
    <mergeCell ref="A65:D6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2019-01-23T00:27:58Z</cp:lastPrinted>
  <dcterms:created xsi:type="dcterms:W3CDTF">2013-02-18T04:38:06Z</dcterms:created>
  <dcterms:modified xsi:type="dcterms:W3CDTF">2019-02-10T23:18:29Z</dcterms:modified>
</cp:coreProperties>
</file>